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025" tabRatio="360" activeTab="1"/>
  </bookViews>
  <sheets>
    <sheet name="Н.Лапино" sheetId="1" r:id="rId1"/>
    <sheet name="Азарово (южное)" sheetId="2" r:id="rId2"/>
    <sheet name="Азарово (северное)" sheetId="4" r:id="rId3"/>
  </sheets>
  <definedNames>
    <definedName name="_xlnm.Print_Area" localSheetId="2">'Азарово (северное)'!$A$1:$J$26</definedName>
  </definedNames>
  <calcPr calcId="145621"/>
</workbook>
</file>

<file path=xl/calcChain.xml><?xml version="1.0" encoding="utf-8"?>
<calcChain xmlns="http://schemas.openxmlformats.org/spreadsheetml/2006/main">
  <c r="I43" i="2" l="1"/>
  <c r="I42" i="2"/>
  <c r="I41" i="2"/>
  <c r="I39" i="2"/>
  <c r="I38" i="2"/>
  <c r="I37" i="2"/>
  <c r="I36" i="2"/>
  <c r="I35" i="2"/>
  <c r="I34" i="2"/>
  <c r="I32" i="2"/>
  <c r="I31" i="2"/>
  <c r="I27" i="2"/>
  <c r="I28" i="2"/>
  <c r="I29" i="2"/>
  <c r="I30" i="2"/>
  <c r="I26" i="2"/>
  <c r="I25" i="2"/>
  <c r="I23" i="2"/>
  <c r="I22" i="2"/>
  <c r="I10" i="2"/>
  <c r="I11" i="2"/>
  <c r="I7" i="2"/>
  <c r="I8" i="2"/>
  <c r="I9" i="2"/>
  <c r="I6" i="2"/>
  <c r="E24" i="2" l="1"/>
  <c r="E26" i="4" l="1"/>
  <c r="E25" i="4"/>
  <c r="E24" i="4"/>
  <c r="E23" i="4"/>
  <c r="E22" i="4"/>
  <c r="D22" i="4"/>
  <c r="E21" i="4"/>
  <c r="E20" i="4"/>
  <c r="D20" i="4"/>
  <c r="E19" i="4"/>
  <c r="E16" i="4"/>
  <c r="E15" i="4"/>
  <c r="E11" i="4"/>
  <c r="E10" i="4"/>
  <c r="D10" i="4"/>
  <c r="E9" i="4"/>
  <c r="D9" i="4"/>
  <c r="E8" i="4"/>
  <c r="D8" i="4"/>
  <c r="E7" i="4"/>
  <c r="D7" i="4"/>
  <c r="E6" i="4"/>
  <c r="D6" i="4"/>
  <c r="E5" i="4"/>
  <c r="E4" i="4"/>
  <c r="D4" i="4"/>
  <c r="E43" i="2" l="1"/>
  <c r="E42" i="2"/>
  <c r="E41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2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<sst xmlns="http://schemas.openxmlformats.org/spreadsheetml/2006/main" count="275" uniqueCount="200">
  <si>
    <t>№ п/п</t>
  </si>
  <si>
    <t>Корпус</t>
  </si>
  <si>
    <t>Этаж</t>
  </si>
  <si>
    <t>№ квартиры</t>
  </si>
  <si>
    <t>Примечание</t>
  </si>
  <si>
    <t>Дом 53</t>
  </si>
  <si>
    <t>I</t>
  </si>
  <si>
    <t>II</t>
  </si>
  <si>
    <t>IV</t>
  </si>
  <si>
    <t>13</t>
  </si>
  <si>
    <t>14</t>
  </si>
  <si>
    <t>Дом 54</t>
  </si>
  <si>
    <t>аренда</t>
  </si>
  <si>
    <t>13/1</t>
  </si>
  <si>
    <t xml:space="preserve"> 16/1</t>
  </si>
  <si>
    <t>I - II</t>
  </si>
  <si>
    <t>1</t>
  </si>
  <si>
    <t>6</t>
  </si>
  <si>
    <t>III</t>
  </si>
  <si>
    <t>11</t>
  </si>
  <si>
    <t>22</t>
  </si>
  <si>
    <t>38/1</t>
  </si>
  <si>
    <t>V</t>
  </si>
  <si>
    <t>24А</t>
  </si>
  <si>
    <t>50</t>
  </si>
  <si>
    <t>VI</t>
  </si>
  <si>
    <t>53/а</t>
  </si>
  <si>
    <t>VIP этаж (VI)</t>
  </si>
  <si>
    <t>23/1</t>
  </si>
  <si>
    <t>24/1</t>
  </si>
  <si>
    <t>25/1</t>
  </si>
  <si>
    <t xml:space="preserve">машиноместо </t>
  </si>
  <si>
    <t>дом 54</t>
  </si>
  <si>
    <t>продажа</t>
  </si>
  <si>
    <t>дом 53</t>
  </si>
  <si>
    <t>нет</t>
  </si>
  <si>
    <t>ЖК "Алеко"</t>
  </si>
  <si>
    <t>3</t>
  </si>
  <si>
    <t>2</t>
  </si>
  <si>
    <t>Дом 18</t>
  </si>
  <si>
    <t>гараж с комнатой</t>
  </si>
  <si>
    <t>ТХ №20</t>
  </si>
  <si>
    <t>5</t>
  </si>
  <si>
    <t>ТХ №21/3</t>
  </si>
  <si>
    <t>ТХ 50</t>
  </si>
  <si>
    <t>1/1</t>
  </si>
  <si>
    <t>Въезд</t>
  </si>
  <si>
    <t>396,7 + 6 мм</t>
  </si>
  <si>
    <t>10</t>
  </si>
  <si>
    <t>9</t>
  </si>
  <si>
    <t>ТХ 64</t>
  </si>
  <si>
    <t xml:space="preserve"> 394,9 +2~4мм </t>
  </si>
  <si>
    <t xml:space="preserve">ТХ 11 </t>
  </si>
  <si>
    <t>ТХ 10</t>
  </si>
  <si>
    <t xml:space="preserve">204,7                                   2 м/м </t>
  </si>
  <si>
    <t>Адрес объекта</t>
  </si>
  <si>
    <t>Площадь</t>
  </si>
  <si>
    <t>в том числе</t>
  </si>
  <si>
    <t>Гараж отдельност.</t>
  </si>
  <si>
    <t>Улица</t>
  </si>
  <si>
    <t>Участок</t>
  </si>
  <si>
    <t>Дом</t>
  </si>
  <si>
    <t>ЗУ</t>
  </si>
  <si>
    <t>ЖП</t>
  </si>
  <si>
    <t>жилая</t>
  </si>
  <si>
    <t>подсобная</t>
  </si>
  <si>
    <t>Новогодняя</t>
  </si>
  <si>
    <t>15</t>
  </si>
  <si>
    <t xml:space="preserve"> 3/8</t>
  </si>
  <si>
    <t>ТХ 3/8</t>
  </si>
  <si>
    <t>3/7</t>
  </si>
  <si>
    <t>ТХ 3/7</t>
  </si>
  <si>
    <t>3/6</t>
  </si>
  <si>
    <t>ТХ 3/6</t>
  </si>
  <si>
    <t>3/5</t>
  </si>
  <si>
    <t>ТХ 3/5</t>
  </si>
  <si>
    <t>3/3</t>
  </si>
  <si>
    <t>ТХ 3/3</t>
  </si>
  <si>
    <t>3/2</t>
  </si>
  <si>
    <t>3/1</t>
  </si>
  <si>
    <t>ТХ 3/1</t>
  </si>
  <si>
    <t>55</t>
  </si>
  <si>
    <t>57</t>
  </si>
  <si>
    <t>59/1</t>
  </si>
  <si>
    <t>59/2</t>
  </si>
  <si>
    <t>59/3</t>
  </si>
  <si>
    <t>59/4</t>
  </si>
  <si>
    <t>59/5</t>
  </si>
  <si>
    <t>Центральная</t>
  </si>
  <si>
    <t>24</t>
  </si>
  <si>
    <t>27</t>
  </si>
  <si>
    <t>4/7</t>
  </si>
  <si>
    <t>4/6</t>
  </si>
  <si>
    <t>4/5</t>
  </si>
  <si>
    <t>8</t>
  </si>
  <si>
    <t>4/4</t>
  </si>
  <si>
    <t>7</t>
  </si>
  <si>
    <t>4/3</t>
  </si>
  <si>
    <t>4/2</t>
  </si>
  <si>
    <t>4/1</t>
  </si>
  <si>
    <t>Сосновая</t>
  </si>
  <si>
    <t>5/1</t>
  </si>
  <si>
    <t>ТХ 5/1</t>
  </si>
  <si>
    <t>21</t>
  </si>
  <si>
    <t>6/1</t>
  </si>
  <si>
    <t>6/2</t>
  </si>
  <si>
    <t>6/3</t>
  </si>
  <si>
    <t>6/4</t>
  </si>
  <si>
    <t>6/5</t>
  </si>
  <si>
    <t>6/6</t>
  </si>
  <si>
    <t>Зелёная</t>
  </si>
  <si>
    <t>26</t>
  </si>
  <si>
    <t>Живописная</t>
  </si>
  <si>
    <t>34</t>
  </si>
  <si>
    <t>33</t>
  </si>
  <si>
    <t>Адрес</t>
  </si>
  <si>
    <t>Каштановая</t>
  </si>
  <si>
    <t>26/10</t>
  </si>
  <si>
    <t>26/9</t>
  </si>
  <si>
    <t>3 (33)</t>
  </si>
  <si>
    <t>3 (32)</t>
  </si>
  <si>
    <t>1 (31)</t>
  </si>
  <si>
    <t>1 (30)</t>
  </si>
  <si>
    <t>24/2</t>
  </si>
  <si>
    <t>24/3</t>
  </si>
  <si>
    <t>26/1</t>
  </si>
  <si>
    <t>26/2</t>
  </si>
  <si>
    <t>28</t>
  </si>
  <si>
    <t>28/1</t>
  </si>
  <si>
    <t>28/2</t>
  </si>
  <si>
    <t>28/3</t>
  </si>
  <si>
    <t>Лесная</t>
  </si>
  <si>
    <t>18</t>
  </si>
  <si>
    <t>Сиреневая</t>
  </si>
  <si>
    <t>4</t>
  </si>
  <si>
    <t>метраж, м²</t>
  </si>
  <si>
    <t>390,5 + 6мм</t>
  </si>
  <si>
    <t>389,0 + 4мм</t>
  </si>
  <si>
    <t>384,4 + 4мм</t>
  </si>
  <si>
    <t>413,2 + 2мм</t>
  </si>
  <si>
    <t xml:space="preserve">210,9                                        1 м/м </t>
  </si>
  <si>
    <t xml:space="preserve">210,9                                                2 м/м </t>
  </si>
  <si>
    <t xml:space="preserve">208,3                                                  2 м/м </t>
  </si>
  <si>
    <t xml:space="preserve">210,6 + гд.144                                +2 м/м </t>
  </si>
  <si>
    <t>площадь увеличена на                  ~40 м2</t>
  </si>
  <si>
    <t>площадь не учитывает балкон 42 м2</t>
  </si>
  <si>
    <t>выход во двор</t>
  </si>
  <si>
    <t>мебель, шторы</t>
  </si>
  <si>
    <t>2м/м входит в стоимость, мебель, шторы</t>
  </si>
  <si>
    <t>мебель, шторы, сауна</t>
  </si>
  <si>
    <t>цокольный этаж</t>
  </si>
  <si>
    <t>"Желтый" (с отделкой)</t>
  </si>
  <si>
    <t>ТХ 4 "Левады" (с отделкой)</t>
  </si>
  <si>
    <t>ТХ 3 "Левады" (с отделкой)</t>
  </si>
  <si>
    <t>ТХ 2 "Левады" (с отделкой)</t>
  </si>
  <si>
    <t xml:space="preserve">мебель, шторы, камин, 2 м/м </t>
  </si>
  <si>
    <t>с отделкой</t>
  </si>
  <si>
    <t>ТХ 6/2, с  отделкой</t>
  </si>
  <si>
    <t>Азарово (южное)</t>
  </si>
  <si>
    <t>Азарово (северное)</t>
  </si>
  <si>
    <t>181,2 (242)</t>
  </si>
  <si>
    <t>д486+гр200+38ст</t>
  </si>
  <si>
    <t>продан</t>
  </si>
  <si>
    <t>ТХ 5 "Левады" (под отделку)</t>
  </si>
  <si>
    <t>ТХ 1 "Левады" (под отделку)</t>
  </si>
  <si>
    <t>"Виктория" (с отделкой)</t>
  </si>
  <si>
    <t>продано</t>
  </si>
  <si>
    <t xml:space="preserve">Дом №13 </t>
  </si>
  <si>
    <r>
      <t xml:space="preserve">4 </t>
    </r>
    <r>
      <rPr>
        <sz val="12"/>
        <color indexed="15"/>
        <rFont val="Times New Roman"/>
        <family val="1"/>
        <charset val="204"/>
      </rPr>
      <t>(</t>
    </r>
    <r>
      <rPr>
        <sz val="12"/>
        <color indexed="16"/>
        <rFont val="Times New Roman"/>
        <family val="1"/>
        <charset val="204"/>
      </rPr>
      <t>58 000 000 руб</t>
    </r>
    <r>
      <rPr>
        <sz val="12"/>
        <color indexed="15"/>
        <rFont val="Times New Roman"/>
        <family val="1"/>
        <charset val="204"/>
      </rPr>
      <t xml:space="preserve"> )</t>
    </r>
  </si>
  <si>
    <r>
      <t xml:space="preserve">7 </t>
    </r>
    <r>
      <rPr>
        <sz val="12"/>
        <color indexed="15"/>
        <rFont val="Times New Roman"/>
        <family val="1"/>
        <charset val="204"/>
      </rPr>
      <t>(</t>
    </r>
    <r>
      <rPr>
        <b/>
        <sz val="12"/>
        <color indexed="16"/>
        <rFont val="Times New Roman"/>
        <family val="1"/>
        <charset val="204"/>
      </rPr>
      <t>58 000 000 руб</t>
    </r>
    <r>
      <rPr>
        <sz val="12"/>
        <color indexed="15"/>
        <rFont val="Times New Roman"/>
        <family val="1"/>
        <charset val="204"/>
      </rPr>
      <t>)</t>
    </r>
  </si>
  <si>
    <r>
      <t xml:space="preserve">8  </t>
    </r>
    <r>
      <rPr>
        <sz val="12"/>
        <color indexed="15"/>
        <rFont val="Times New Roman"/>
        <family val="1"/>
        <charset val="204"/>
      </rPr>
      <t>(</t>
    </r>
    <r>
      <rPr>
        <sz val="12"/>
        <color rgb="FFFF0000"/>
        <rFont val="Times New Roman"/>
        <family val="1"/>
        <charset val="204"/>
      </rPr>
      <t>58 000 000 руб</t>
    </r>
    <r>
      <rPr>
        <sz val="12"/>
        <color indexed="15"/>
        <rFont val="Times New Roman"/>
        <family val="1"/>
        <charset val="204"/>
      </rPr>
      <t xml:space="preserve"> )</t>
    </r>
  </si>
  <si>
    <r>
      <t xml:space="preserve">4 </t>
    </r>
    <r>
      <rPr>
        <sz val="12"/>
        <color indexed="15"/>
        <rFont val="Times New Roman"/>
        <family val="1"/>
        <charset val="204"/>
      </rPr>
      <t>(</t>
    </r>
    <r>
      <rPr>
        <b/>
        <sz val="12"/>
        <color indexed="10"/>
        <rFont val="Times New Roman"/>
        <family val="1"/>
        <charset val="204"/>
      </rPr>
      <t>45 000 000 руб</t>
    </r>
    <r>
      <rPr>
        <sz val="12"/>
        <color indexed="15"/>
        <rFont val="Times New Roman"/>
        <family val="1"/>
        <charset val="204"/>
      </rPr>
      <t>)</t>
    </r>
  </si>
  <si>
    <t>Стоимость, руб</t>
  </si>
  <si>
    <t>ТХ 3/2 (с отделкой)</t>
  </si>
  <si>
    <r>
      <t xml:space="preserve">8 </t>
    </r>
    <r>
      <rPr>
        <sz val="12"/>
        <color indexed="15"/>
        <rFont val="Times New Roman"/>
        <family val="1"/>
        <charset val="204"/>
      </rPr>
      <t>(</t>
    </r>
    <r>
      <rPr>
        <sz val="12"/>
        <color indexed="16"/>
        <rFont val="Times New Roman"/>
        <family val="1"/>
        <charset val="204"/>
      </rPr>
      <t>58 000 000</t>
    </r>
    <r>
      <rPr>
        <sz val="12"/>
        <color indexed="15"/>
        <rFont val="Times New Roman"/>
        <family val="1"/>
        <charset val="204"/>
      </rPr>
      <t xml:space="preserve"> )</t>
    </r>
  </si>
  <si>
    <r>
      <t xml:space="preserve">5 </t>
    </r>
    <r>
      <rPr>
        <sz val="12"/>
        <color indexed="15"/>
        <rFont val="Times New Roman"/>
        <family val="1"/>
        <charset val="204"/>
      </rPr>
      <t>(</t>
    </r>
    <r>
      <rPr>
        <sz val="12"/>
        <color rgb="FFFF0000"/>
        <rFont val="Times New Roman"/>
        <family val="1"/>
        <charset val="204"/>
      </rPr>
      <t>58 000 000</t>
    </r>
    <r>
      <rPr>
        <sz val="12"/>
        <color indexed="15"/>
        <rFont val="Times New Roman"/>
        <family val="1"/>
        <charset val="204"/>
      </rPr>
      <t>)</t>
    </r>
  </si>
  <si>
    <r>
      <t>3 (</t>
    </r>
    <r>
      <rPr>
        <b/>
        <sz val="12"/>
        <color indexed="10"/>
        <rFont val="Times New Roman"/>
        <family val="1"/>
        <charset val="204"/>
      </rPr>
      <t>48 000 000</t>
    </r>
    <r>
      <rPr>
        <b/>
        <sz val="12"/>
        <color indexed="15"/>
        <rFont val="Times New Roman"/>
        <family val="1"/>
        <charset val="204"/>
      </rPr>
      <t>)</t>
    </r>
  </si>
  <si>
    <r>
      <rPr>
        <b/>
        <sz val="12"/>
        <color indexed="15"/>
        <rFont val="Times New Roman"/>
        <family val="1"/>
        <charset val="204"/>
      </rPr>
      <t>5</t>
    </r>
    <r>
      <rPr>
        <sz val="12"/>
        <color indexed="15"/>
        <rFont val="Times New Roman"/>
        <family val="1"/>
        <charset val="204"/>
      </rPr>
      <t xml:space="preserve"> ( </t>
    </r>
    <r>
      <rPr>
        <b/>
        <sz val="12"/>
        <color indexed="10"/>
        <rFont val="Times New Roman"/>
        <family val="1"/>
        <charset val="204"/>
      </rPr>
      <t>48 000 000 руб</t>
    </r>
    <r>
      <rPr>
        <sz val="12"/>
        <color indexed="15"/>
        <rFont val="Times New Roman"/>
        <family val="1"/>
        <charset val="204"/>
      </rPr>
      <t>)</t>
    </r>
  </si>
  <si>
    <t xml:space="preserve">401,6 + 4мм </t>
  </si>
  <si>
    <t xml:space="preserve">403,3 + 2мм </t>
  </si>
  <si>
    <t>Стоимость, руб.</t>
  </si>
  <si>
    <t>15 000 000 (в аренде)</t>
  </si>
  <si>
    <t>14 500 000(в аренде)</t>
  </si>
  <si>
    <t>20 000/мес.</t>
  </si>
  <si>
    <r>
      <t>120 000 000 (</t>
    </r>
    <r>
      <rPr>
        <i/>
        <sz val="14"/>
        <color indexed="10"/>
        <rFont val="Times New Roman"/>
        <family val="1"/>
        <charset val="204"/>
      </rPr>
      <t>в аренде</t>
    </r>
    <r>
      <rPr>
        <sz val="14"/>
        <color indexed="10"/>
        <rFont val="Times New Roman"/>
        <family val="1"/>
        <charset val="204"/>
      </rPr>
      <t>)</t>
    </r>
  </si>
  <si>
    <t>120 000 000 (в аренде)</t>
  </si>
  <si>
    <t>п. Новое Лапино (до 1 января 2019)</t>
  </si>
  <si>
    <r>
      <t>21 000 000 (</t>
    </r>
    <r>
      <rPr>
        <i/>
        <sz val="14"/>
        <color indexed="10"/>
        <rFont val="Times New Roman"/>
        <family val="1"/>
        <charset val="204"/>
      </rPr>
      <t>в аренде</t>
    </r>
    <r>
      <rPr>
        <sz val="14"/>
        <color indexed="10"/>
        <rFont val="Times New Roman"/>
        <family val="1"/>
        <charset val="204"/>
      </rPr>
      <t>)</t>
    </r>
  </si>
  <si>
    <t>под отделку</t>
  </si>
  <si>
    <t xml:space="preserve">ТХ 6/1 </t>
  </si>
  <si>
    <t xml:space="preserve">ТХ 6/4 </t>
  </si>
  <si>
    <t xml:space="preserve">ТХ 6/5 </t>
  </si>
  <si>
    <t>ТХ 6/6</t>
  </si>
  <si>
    <t>ТХ 6/3 с отделкой</t>
  </si>
  <si>
    <r>
      <t>6/1</t>
    </r>
    <r>
      <rPr>
        <sz val="12"/>
        <color indexed="15"/>
        <rFont val="Times New Roman"/>
        <family val="1"/>
        <charset val="204"/>
      </rPr>
      <t xml:space="preserve"> (</t>
    </r>
    <r>
      <rPr>
        <sz val="12"/>
        <color indexed="16"/>
        <rFont val="Times New Roman"/>
        <family val="1"/>
        <charset val="204"/>
      </rPr>
      <t xml:space="preserve"> </t>
    </r>
    <r>
      <rPr>
        <b/>
        <sz val="12"/>
        <color indexed="16"/>
        <rFont val="Times New Roman"/>
        <family val="1"/>
        <charset val="204"/>
      </rPr>
      <t>72 000 000 руб</t>
    </r>
    <r>
      <rPr>
        <sz val="12"/>
        <color indexed="15"/>
        <rFont val="Times New Roman"/>
        <family val="1"/>
        <charset val="204"/>
      </rPr>
      <t>)</t>
    </r>
  </si>
  <si>
    <r>
      <t>6 (</t>
    </r>
    <r>
      <rPr>
        <b/>
        <sz val="12"/>
        <color theme="8"/>
        <rFont val="Times New Roman"/>
        <family val="1"/>
        <charset val="204"/>
      </rPr>
      <t>72 000 000 руб</t>
    </r>
    <r>
      <rPr>
        <b/>
        <sz val="12"/>
        <color indexed="15"/>
        <rFont val="Times New Roman"/>
        <family val="1"/>
        <charset val="204"/>
      </rPr>
      <t>)</t>
    </r>
  </si>
  <si>
    <r>
      <t>8</t>
    </r>
    <r>
      <rPr>
        <sz val="12"/>
        <color indexed="15"/>
        <rFont val="Times New Roman"/>
        <family val="1"/>
        <charset val="204"/>
      </rPr>
      <t xml:space="preserve"> (</t>
    </r>
    <r>
      <rPr>
        <b/>
        <sz val="12"/>
        <color indexed="15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>60 000 000 руб</t>
    </r>
    <r>
      <rPr>
        <sz val="12"/>
        <color indexed="15"/>
        <rFont val="Times New Roman"/>
        <family val="1"/>
        <charset val="204"/>
      </rPr>
      <t xml:space="preserve">                    </t>
    </r>
  </si>
  <si>
    <r>
      <t>2</t>
    </r>
    <r>
      <rPr>
        <sz val="12"/>
        <color indexed="15"/>
        <rFont val="Times New Roman"/>
        <family val="1"/>
        <charset val="204"/>
      </rPr>
      <t xml:space="preserve"> (</t>
    </r>
    <r>
      <rPr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>45 000 000</t>
    </r>
    <r>
      <rPr>
        <sz val="12"/>
        <color indexed="15"/>
        <rFont val="Times New Roman"/>
        <family val="1"/>
        <charset val="204"/>
      </rPr>
      <t>)</t>
    </r>
  </si>
  <si>
    <r>
      <t xml:space="preserve">3 </t>
    </r>
    <r>
      <rPr>
        <sz val="12"/>
        <color indexed="15"/>
        <rFont val="Times New Roman"/>
        <family val="1"/>
        <charset val="204"/>
      </rPr>
      <t xml:space="preserve">( </t>
    </r>
    <r>
      <rPr>
        <sz val="12"/>
        <color rgb="FFFF0000"/>
        <rFont val="Times New Roman"/>
        <family val="1"/>
        <charset val="204"/>
      </rPr>
      <t>51 000 000 руб</t>
    </r>
    <r>
      <rPr>
        <sz val="12"/>
        <color indexed="15"/>
        <rFont val="Times New Roman"/>
        <family val="1"/>
        <charset val="204"/>
      </rPr>
      <t xml:space="preserve"> )</t>
    </r>
  </si>
  <si>
    <t>1 000 000 у.е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</si>
</sst>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 &quot;"/>
    <numFmt numFmtId="165" formatCode="0.0"/>
    <numFmt numFmtId="166" formatCode="#,##0_р_."/>
  </numFmts>
  <fonts count="51" x14ac:knownFonts="1">
    <font>
      <sz val="12"/>
      <color indexed="8"/>
      <name val="Verdana"/>
    </font>
    <font>
      <sz val="11"/>
      <color theme="1"/>
      <name val="Helvetica"/>
      <family val="2"/>
      <charset val="204"/>
      <scheme val="minor"/>
    </font>
    <font>
      <sz val="12"/>
      <color indexed="8"/>
      <name val="Verdana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4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color indexed="1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2"/>
      <color indexed="8"/>
      <name val="Verdana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2"/>
      <color indexed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15"/>
      <name val="Times New Roman"/>
      <family val="1"/>
      <charset val="204"/>
    </font>
    <font>
      <sz val="12"/>
      <color indexed="15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7"/>
  </cellStyleXfs>
  <cellXfs count="326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6" fillId="0" borderId="31" xfId="0" applyNumberFormat="1" applyFont="1" applyBorder="1" applyAlignment="1">
      <alignment horizontal="center" vertical="center" wrapText="1"/>
    </xf>
    <xf numFmtId="165" fontId="6" fillId="0" borderId="31" xfId="0" applyNumberFormat="1" applyFont="1" applyBorder="1" applyAlignment="1">
      <alignment horizontal="center" vertical="center" wrapText="1"/>
    </xf>
    <xf numFmtId="165" fontId="8" fillId="0" borderId="3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vertical="center" wrapText="1"/>
    </xf>
    <xf numFmtId="0" fontId="13" fillId="0" borderId="7" xfId="1" applyFont="1" applyAlignment="1">
      <alignment horizontal="center" vertical="center" wrapText="1"/>
    </xf>
    <xf numFmtId="165" fontId="15" fillId="0" borderId="7" xfId="1" applyNumberFormat="1" applyFont="1" applyAlignment="1">
      <alignment horizontal="center" vertical="center" wrapText="1"/>
    </xf>
    <xf numFmtId="165" fontId="13" fillId="0" borderId="7" xfId="1" applyNumberFormat="1" applyFont="1" applyAlignment="1">
      <alignment horizontal="center" vertical="center" wrapText="1"/>
    </xf>
    <xf numFmtId="49" fontId="13" fillId="0" borderId="61" xfId="1" applyNumberFormat="1" applyFont="1" applyBorder="1" applyAlignment="1">
      <alignment horizontal="center" vertical="center" wrapText="1"/>
    </xf>
    <xf numFmtId="0" fontId="13" fillId="0" borderId="61" xfId="1" applyFont="1" applyBorder="1" applyAlignment="1">
      <alignment horizontal="center" vertical="center" wrapText="1"/>
    </xf>
    <xf numFmtId="165" fontId="15" fillId="0" borderId="61" xfId="1" applyNumberFormat="1" applyFont="1" applyBorder="1" applyAlignment="1">
      <alignment horizontal="center" vertical="center" wrapText="1"/>
    </xf>
    <xf numFmtId="165" fontId="13" fillId="0" borderId="61" xfId="1" applyNumberFormat="1" applyFont="1" applyBorder="1" applyAlignment="1">
      <alignment horizontal="center" vertical="center" wrapText="1"/>
    </xf>
    <xf numFmtId="49" fontId="13" fillId="0" borderId="62" xfId="1" applyNumberFormat="1" applyFont="1" applyFill="1" applyBorder="1" applyAlignment="1">
      <alignment horizontal="center" vertical="center" wrapText="1"/>
    </xf>
    <xf numFmtId="0" fontId="13" fillId="0" borderId="62" xfId="1" applyFont="1" applyFill="1" applyBorder="1" applyAlignment="1">
      <alignment horizontal="center" vertical="center" wrapText="1"/>
    </xf>
    <xf numFmtId="165" fontId="15" fillId="0" borderId="62" xfId="1" applyNumberFormat="1" applyFont="1" applyFill="1" applyBorder="1" applyAlignment="1">
      <alignment horizontal="center" vertical="center" wrapText="1"/>
    </xf>
    <xf numFmtId="165" fontId="13" fillId="0" borderId="62" xfId="1" applyNumberFormat="1" applyFont="1" applyFill="1" applyBorder="1" applyAlignment="1">
      <alignment horizontal="center" vertical="center" wrapText="1"/>
    </xf>
    <xf numFmtId="0" fontId="13" fillId="0" borderId="7" xfId="1" applyFont="1" applyFill="1" applyAlignment="1">
      <alignment horizontal="center" vertical="center" wrapText="1"/>
    </xf>
    <xf numFmtId="49" fontId="13" fillId="0" borderId="62" xfId="1" applyNumberFormat="1" applyFont="1" applyBorder="1" applyAlignment="1">
      <alignment horizontal="center" vertical="center" wrapText="1"/>
    </xf>
    <xf numFmtId="0" fontId="13" fillId="0" borderId="62" xfId="1" applyFont="1" applyBorder="1" applyAlignment="1">
      <alignment horizontal="center" vertical="center" wrapText="1"/>
    </xf>
    <xf numFmtId="165" fontId="15" fillId="0" borderId="62" xfId="1" applyNumberFormat="1" applyFont="1" applyBorder="1" applyAlignment="1">
      <alignment horizontal="center" vertical="center" wrapText="1"/>
    </xf>
    <xf numFmtId="165" fontId="13" fillId="0" borderId="62" xfId="1" applyNumberFormat="1" applyFont="1" applyBorder="1" applyAlignment="1">
      <alignment horizontal="center" vertical="center" wrapText="1"/>
    </xf>
    <xf numFmtId="165" fontId="16" fillId="0" borderId="62" xfId="1" applyNumberFormat="1" applyFont="1" applyFill="1" applyBorder="1" applyAlignment="1">
      <alignment horizontal="center" vertical="center" wrapText="1"/>
    </xf>
    <xf numFmtId="49" fontId="13" fillId="0" borderId="67" xfId="1" applyNumberFormat="1" applyFont="1" applyFill="1" applyBorder="1" applyAlignment="1">
      <alignment horizontal="center" vertical="center" wrapText="1"/>
    </xf>
    <xf numFmtId="165" fontId="16" fillId="0" borderId="67" xfId="1" applyNumberFormat="1" applyFont="1" applyFill="1" applyBorder="1" applyAlignment="1">
      <alignment horizontal="center" vertical="center" wrapText="1"/>
    </xf>
    <xf numFmtId="165" fontId="13" fillId="0" borderId="67" xfId="1" applyNumberFormat="1" applyFont="1" applyFill="1" applyBorder="1" applyAlignment="1">
      <alignment horizontal="center" vertical="center" wrapText="1"/>
    </xf>
    <xf numFmtId="49" fontId="13" fillId="0" borderId="67" xfId="1" applyNumberFormat="1" applyFont="1" applyBorder="1" applyAlignment="1">
      <alignment horizontal="center" vertical="center" wrapText="1"/>
    </xf>
    <xf numFmtId="0" fontId="13" fillId="0" borderId="67" xfId="1" applyFont="1" applyBorder="1" applyAlignment="1">
      <alignment horizontal="center" vertical="center" wrapText="1"/>
    </xf>
    <xf numFmtId="165" fontId="15" fillId="0" borderId="67" xfId="1" applyNumberFormat="1" applyFont="1" applyBorder="1" applyAlignment="1">
      <alignment horizontal="center" vertical="center" wrapText="1"/>
    </xf>
    <xf numFmtId="165" fontId="13" fillId="0" borderId="67" xfId="1" applyNumberFormat="1" applyFont="1" applyBorder="1" applyAlignment="1">
      <alignment horizontal="center" vertical="center" wrapText="1"/>
    </xf>
    <xf numFmtId="49" fontId="13" fillId="0" borderId="61" xfId="1" applyNumberFormat="1" applyFont="1" applyFill="1" applyBorder="1" applyAlignment="1">
      <alignment horizontal="center" vertical="center" wrapText="1"/>
    </xf>
    <xf numFmtId="0" fontId="13" fillId="0" borderId="61" xfId="1" applyFont="1" applyFill="1" applyBorder="1" applyAlignment="1">
      <alignment horizontal="center" vertical="center" wrapText="1"/>
    </xf>
    <xf numFmtId="165" fontId="15" fillId="0" borderId="61" xfId="1" applyNumberFormat="1" applyFont="1" applyFill="1" applyBorder="1" applyAlignment="1">
      <alignment horizontal="center" vertical="center" wrapText="1"/>
    </xf>
    <xf numFmtId="165" fontId="13" fillId="0" borderId="61" xfId="1" applyNumberFormat="1" applyFont="1" applyFill="1" applyBorder="1" applyAlignment="1">
      <alignment horizontal="center" vertical="center" wrapText="1"/>
    </xf>
    <xf numFmtId="49" fontId="13" fillId="0" borderId="7" xfId="1" applyNumberFormat="1" applyFont="1" applyAlignment="1">
      <alignment horizontal="center" vertical="center" wrapText="1"/>
    </xf>
    <xf numFmtId="0" fontId="12" fillId="0" borderId="7" xfId="1" applyFont="1" applyAlignment="1">
      <alignment horizontal="center" vertical="center" wrapText="1"/>
    </xf>
    <xf numFmtId="0" fontId="13" fillId="0" borderId="58" xfId="1" applyFont="1" applyBorder="1" applyAlignment="1">
      <alignment horizontal="center" vertical="center" wrapText="1"/>
    </xf>
    <xf numFmtId="49" fontId="13" fillId="0" borderId="58" xfId="1" applyNumberFormat="1" applyFont="1" applyBorder="1" applyAlignment="1">
      <alignment horizontal="center" vertical="center" wrapText="1"/>
    </xf>
    <xf numFmtId="165" fontId="15" fillId="0" borderId="58" xfId="1" applyNumberFormat="1" applyFont="1" applyBorder="1" applyAlignment="1">
      <alignment horizontal="center" vertical="center" wrapText="1"/>
    </xf>
    <xf numFmtId="165" fontId="13" fillId="0" borderId="58" xfId="1" applyNumberFormat="1" applyFont="1" applyBorder="1" applyAlignment="1">
      <alignment horizontal="center" vertical="center" wrapText="1"/>
    </xf>
    <xf numFmtId="166" fontId="17" fillId="0" borderId="61" xfId="1" applyNumberFormat="1" applyFont="1" applyBorder="1" applyAlignment="1">
      <alignment horizontal="center" vertical="center" wrapText="1"/>
    </xf>
    <xf numFmtId="166" fontId="17" fillId="0" borderId="62" xfId="1" applyNumberFormat="1" applyFont="1" applyBorder="1" applyAlignment="1">
      <alignment horizontal="center" vertical="center" wrapText="1"/>
    </xf>
    <xf numFmtId="166" fontId="17" fillId="0" borderId="62" xfId="1" applyNumberFormat="1" applyFont="1" applyFill="1" applyBorder="1" applyAlignment="1">
      <alignment horizontal="center" vertical="center" wrapText="1"/>
    </xf>
    <xf numFmtId="166" fontId="17" fillId="4" borderId="62" xfId="1" applyNumberFormat="1" applyFont="1" applyFill="1" applyBorder="1" applyAlignment="1">
      <alignment horizontal="center" vertical="center" wrapText="1"/>
    </xf>
    <xf numFmtId="166" fontId="17" fillId="4" borderId="61" xfId="1" applyNumberFormat="1" applyFont="1" applyFill="1" applyBorder="1" applyAlignment="1">
      <alignment horizontal="center" vertical="center" wrapText="1"/>
    </xf>
    <xf numFmtId="166" fontId="17" fillId="0" borderId="67" xfId="1" applyNumberFormat="1" applyFont="1" applyBorder="1" applyAlignment="1">
      <alignment horizontal="center" vertical="center" wrapText="1"/>
    </xf>
    <xf numFmtId="166" fontId="17" fillId="0" borderId="7" xfId="1" applyNumberFormat="1" applyFont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4" fillId="0" borderId="79" xfId="0" applyNumberFormat="1" applyFont="1" applyBorder="1" applyAlignment="1">
      <alignment horizontal="center" vertical="center" wrapText="1"/>
    </xf>
    <xf numFmtId="165" fontId="21" fillId="0" borderId="61" xfId="1" applyNumberFormat="1" applyFont="1" applyBorder="1" applyAlignment="1">
      <alignment horizontal="center" vertical="center" wrapText="1"/>
    </xf>
    <xf numFmtId="165" fontId="21" fillId="0" borderId="62" xfId="1" applyNumberFormat="1" applyFont="1" applyFill="1" applyBorder="1" applyAlignment="1">
      <alignment horizontal="center" vertical="center" wrapText="1"/>
    </xf>
    <xf numFmtId="165" fontId="21" fillId="0" borderId="62" xfId="1" applyNumberFormat="1" applyFont="1" applyBorder="1" applyAlignment="1">
      <alignment horizontal="center" vertical="center" wrapText="1"/>
    </xf>
    <xf numFmtId="165" fontId="21" fillId="0" borderId="67" xfId="1" applyNumberFormat="1" applyFont="1" applyBorder="1" applyAlignment="1">
      <alignment horizontal="center" vertical="center" wrapText="1"/>
    </xf>
    <xf numFmtId="165" fontId="21" fillId="0" borderId="61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Alignment="1">
      <alignment horizontal="center" vertical="center" wrapText="1"/>
    </xf>
    <xf numFmtId="165" fontId="22" fillId="0" borderId="61" xfId="1" applyNumberFormat="1" applyFont="1" applyBorder="1" applyAlignment="1">
      <alignment horizontal="center" vertical="center" wrapText="1"/>
    </xf>
    <xf numFmtId="165" fontId="22" fillId="0" borderId="62" xfId="1" applyNumberFormat="1" applyFont="1" applyFill="1" applyBorder="1" applyAlignment="1">
      <alignment horizontal="center" vertical="center" wrapText="1"/>
    </xf>
    <xf numFmtId="165" fontId="22" fillId="0" borderId="62" xfId="1" applyNumberFormat="1" applyFont="1" applyBorder="1" applyAlignment="1">
      <alignment horizontal="center" vertical="center" wrapText="1"/>
    </xf>
    <xf numFmtId="165" fontId="22" fillId="0" borderId="67" xfId="1" applyNumberFormat="1" applyFont="1" applyFill="1" applyBorder="1" applyAlignment="1">
      <alignment horizontal="center" vertical="center" wrapText="1"/>
    </xf>
    <xf numFmtId="165" fontId="22" fillId="0" borderId="67" xfId="1" applyNumberFormat="1" applyFont="1" applyBorder="1" applyAlignment="1">
      <alignment horizontal="center" vertical="center" wrapText="1"/>
    </xf>
    <xf numFmtId="165" fontId="22" fillId="0" borderId="61" xfId="1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6" xfId="0" applyNumberFormat="1" applyFont="1" applyBorder="1" applyAlignment="1">
      <alignment horizontal="center" vertical="center" wrapText="1"/>
    </xf>
    <xf numFmtId="0" fontId="25" fillId="0" borderId="6" xfId="0" applyNumberFormat="1" applyFont="1" applyBorder="1" applyAlignment="1">
      <alignment horizontal="center" vertical="center" wrapText="1"/>
    </xf>
    <xf numFmtId="1" fontId="23" fillId="0" borderId="7" xfId="0" applyNumberFormat="1" applyFont="1" applyBorder="1" applyAlignment="1"/>
    <xf numFmtId="1" fontId="23" fillId="0" borderId="7" xfId="0" applyNumberFormat="1" applyFont="1" applyBorder="1" applyAlignment="1">
      <alignment vertical="top"/>
    </xf>
    <xf numFmtId="0" fontId="25" fillId="0" borderId="11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25" fillId="0" borderId="23" xfId="0" applyNumberFormat="1" applyFont="1" applyBorder="1" applyAlignment="1">
      <alignment horizontal="center" vertical="center" wrapText="1"/>
    </xf>
    <xf numFmtId="1" fontId="29" fillId="0" borderId="24" xfId="0" applyNumberFormat="1" applyFont="1" applyBorder="1" applyAlignment="1">
      <alignment horizontal="center" vertical="center" wrapText="1"/>
    </xf>
    <xf numFmtId="165" fontId="25" fillId="0" borderId="18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6" fillId="0" borderId="27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1" fontId="29" fillId="0" borderId="28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center" vertical="center" wrapText="1"/>
    </xf>
    <xf numFmtId="0" fontId="32" fillId="0" borderId="3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165" fontId="25" fillId="0" borderId="31" xfId="0" applyNumberFormat="1" applyFont="1" applyBorder="1" applyAlignment="1">
      <alignment horizontal="center" vertical="center" wrapText="1"/>
    </xf>
    <xf numFmtId="1" fontId="29" fillId="0" borderId="32" xfId="0" applyNumberFormat="1" applyFont="1" applyBorder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0" fontId="26" fillId="2" borderId="18" xfId="0" applyNumberFormat="1" applyFont="1" applyFill="1" applyBorder="1" applyAlignment="1">
      <alignment horizontal="center" vertical="center" wrapText="1"/>
    </xf>
    <xf numFmtId="0" fontId="25" fillId="2" borderId="18" xfId="0" applyNumberFormat="1" applyFont="1" applyFill="1" applyBorder="1" applyAlignment="1">
      <alignment horizontal="center" vertical="center" wrapText="1"/>
    </xf>
    <xf numFmtId="0" fontId="31" fillId="3" borderId="19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5" fillId="0" borderId="4" xfId="0" applyNumberFormat="1" applyFont="1" applyBorder="1" applyAlignment="1">
      <alignment horizontal="center" vertical="center" wrapText="1"/>
    </xf>
    <xf numFmtId="1" fontId="29" fillId="0" borderId="5" xfId="0" applyNumberFormat="1" applyFont="1" applyBorder="1" applyAlignment="1">
      <alignment horizontal="center" vertical="center" wrapText="1"/>
    </xf>
    <xf numFmtId="1" fontId="23" fillId="0" borderId="49" xfId="0" applyNumberFormat="1" applyFont="1" applyBorder="1" applyAlignment="1"/>
    <xf numFmtId="1" fontId="23" fillId="0" borderId="50" xfId="0" applyNumberFormat="1" applyFont="1" applyBorder="1" applyAlignment="1"/>
    <xf numFmtId="1" fontId="26" fillId="0" borderId="51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left" vertical="center" wrapText="1"/>
    </xf>
    <xf numFmtId="0" fontId="36" fillId="0" borderId="7" xfId="0" applyNumberFormat="1" applyFont="1" applyBorder="1" applyAlignment="1">
      <alignment horizontal="left" vertical="center" wrapText="1"/>
    </xf>
    <xf numFmtId="0" fontId="26" fillId="0" borderId="52" xfId="0" applyNumberFormat="1" applyFont="1" applyBorder="1" applyAlignment="1">
      <alignment horizontal="left" vertical="center" wrapText="1"/>
    </xf>
    <xf numFmtId="1" fontId="23" fillId="2" borderId="6" xfId="0" applyNumberFormat="1" applyFont="1" applyFill="1" applyBorder="1" applyAlignment="1">
      <alignment horizontal="center" vertical="center" wrapText="1"/>
    </xf>
    <xf numFmtId="1" fontId="41" fillId="2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Border="1" applyAlignment="1">
      <alignment horizontal="center" vertical="center" wrapText="1"/>
    </xf>
    <xf numFmtId="0" fontId="26" fillId="0" borderId="50" xfId="0" applyNumberFormat="1" applyFont="1" applyBorder="1" applyAlignment="1">
      <alignment horizontal="left" vertical="top" wrapText="1"/>
    </xf>
    <xf numFmtId="1" fontId="26" fillId="0" borderId="7" xfId="0" applyNumberFormat="1" applyFont="1" applyBorder="1" applyAlignment="1">
      <alignment horizontal="left" vertical="top" wrapText="1"/>
    </xf>
    <xf numFmtId="0" fontId="36" fillId="0" borderId="7" xfId="0" applyNumberFormat="1" applyFont="1" applyBorder="1" applyAlignment="1">
      <alignment horizontal="left" vertical="top" wrapText="1"/>
    </xf>
    <xf numFmtId="0" fontId="37" fillId="0" borderId="7" xfId="0" applyNumberFormat="1" applyFont="1" applyBorder="1" applyAlignment="1">
      <alignment horizontal="left" vertical="center" wrapText="1"/>
    </xf>
    <xf numFmtId="1" fontId="23" fillId="0" borderId="7" xfId="0" applyNumberFormat="1" applyFont="1" applyBorder="1" applyAlignment="1">
      <alignment horizontal="center" vertical="center" wrapText="1"/>
    </xf>
    <xf numFmtId="1" fontId="23" fillId="0" borderId="51" xfId="0" applyNumberFormat="1" applyFont="1" applyBorder="1" applyAlignment="1">
      <alignment horizontal="center" vertical="center" wrapText="1"/>
    </xf>
    <xf numFmtId="0" fontId="41" fillId="2" borderId="6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Border="1" applyAlignment="1">
      <alignment horizontal="left" vertical="center" wrapText="1"/>
    </xf>
    <xf numFmtId="1" fontId="23" fillId="0" borderId="54" xfId="0" applyNumberFormat="1" applyFont="1" applyBorder="1" applyAlignment="1">
      <alignment horizontal="center" vertical="center" wrapText="1"/>
    </xf>
    <xf numFmtId="1" fontId="23" fillId="0" borderId="50" xfId="0" applyNumberFormat="1" applyFont="1" applyBorder="1" applyAlignment="1">
      <alignment horizontal="center"/>
    </xf>
    <xf numFmtId="1" fontId="36" fillId="0" borderId="7" xfId="0" applyNumberFormat="1" applyFont="1" applyBorder="1" applyAlignment="1">
      <alignment horizontal="center" vertical="center" wrapText="1"/>
    </xf>
    <xf numFmtId="0" fontId="36" fillId="0" borderId="52" xfId="0" applyNumberFormat="1" applyFont="1" applyBorder="1" applyAlignment="1">
      <alignment horizontal="center" vertical="center" wrapText="1"/>
    </xf>
    <xf numFmtId="0" fontId="36" fillId="0" borderId="50" xfId="0" applyNumberFormat="1" applyFont="1" applyBorder="1" applyAlignment="1">
      <alignment horizontal="center" vertical="top" wrapText="1"/>
    </xf>
    <xf numFmtId="0" fontId="37" fillId="0" borderId="7" xfId="0" applyNumberFormat="1" applyFont="1" applyBorder="1" applyAlignment="1">
      <alignment horizontal="center" vertical="top" wrapText="1"/>
    </xf>
    <xf numFmtId="0" fontId="37" fillId="0" borderId="7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top" wrapText="1"/>
    </xf>
    <xf numFmtId="0" fontId="44" fillId="0" borderId="3" xfId="0" applyNumberFormat="1" applyFont="1" applyBorder="1" applyAlignment="1">
      <alignment horizontal="center" vertical="center" wrapText="1"/>
    </xf>
    <xf numFmtId="0" fontId="44" fillId="0" borderId="4" xfId="0" applyNumberFormat="1" applyFont="1" applyBorder="1" applyAlignment="1">
      <alignment horizontal="center" vertical="center" wrapText="1"/>
    </xf>
    <xf numFmtId="0" fontId="44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164" fontId="28" fillId="0" borderId="13" xfId="0" applyNumberFormat="1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164" fontId="28" fillId="0" borderId="27" xfId="0" applyNumberFormat="1" applyFont="1" applyBorder="1" applyAlignment="1">
      <alignment horizontal="center" vertical="center" wrapText="1"/>
    </xf>
    <xf numFmtId="164" fontId="28" fillId="0" borderId="31" xfId="0" applyNumberFormat="1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164" fontId="28" fillId="0" borderId="4" xfId="0" applyNumberFormat="1" applyFont="1" applyBorder="1" applyAlignment="1">
      <alignment horizontal="center" vertical="center" wrapText="1"/>
    </xf>
    <xf numFmtId="0" fontId="36" fillId="0" borderId="7" xfId="0" applyNumberFormat="1" applyFont="1" applyBorder="1" applyAlignment="1">
      <alignment horizontal="center" vertical="center" wrapText="1"/>
    </xf>
    <xf numFmtId="0" fontId="36" fillId="0" borderId="7" xfId="0" applyNumberFormat="1" applyFont="1" applyBorder="1" applyAlignment="1">
      <alignment horizontal="center" vertical="top" wrapText="1"/>
    </xf>
    <xf numFmtId="0" fontId="26" fillId="0" borderId="50" xfId="0" applyNumberFormat="1" applyFont="1" applyBorder="1" applyAlignment="1">
      <alignment horizontal="center" vertical="top" wrapText="1"/>
    </xf>
    <xf numFmtId="1" fontId="26" fillId="0" borderId="7" xfId="0" applyNumberFormat="1" applyFont="1" applyBorder="1" applyAlignment="1">
      <alignment horizontal="center" vertical="top" wrapText="1"/>
    </xf>
    <xf numFmtId="0" fontId="26" fillId="0" borderId="52" xfId="0" applyNumberFormat="1" applyFont="1" applyBorder="1" applyAlignment="1">
      <alignment horizontal="center" vertical="center" wrapText="1"/>
    </xf>
    <xf numFmtId="0" fontId="36" fillId="0" borderId="50" xfId="0" applyNumberFormat="1" applyFont="1" applyBorder="1" applyAlignment="1">
      <alignment horizontal="center" vertical="center" wrapText="1"/>
    </xf>
    <xf numFmtId="0" fontId="37" fillId="0" borderId="52" xfId="0" applyNumberFormat="1" applyFont="1" applyBorder="1" applyAlignment="1">
      <alignment horizontal="center" vertical="center" wrapText="1"/>
    </xf>
    <xf numFmtId="0" fontId="26" fillId="0" borderId="50" xfId="0" applyNumberFormat="1" applyFont="1" applyBorder="1" applyAlignment="1">
      <alignment horizontal="center" vertical="center" wrapText="1"/>
    </xf>
    <xf numFmtId="1" fontId="23" fillId="0" borderId="7" xfId="0" applyNumberFormat="1" applyFont="1" applyBorder="1" applyAlignment="1">
      <alignment horizontal="left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36" fillId="0" borderId="50" xfId="0" applyNumberFormat="1" applyFont="1" applyFill="1" applyBorder="1" applyAlignment="1">
      <alignment horizontal="center" vertical="top" wrapText="1"/>
    </xf>
    <xf numFmtId="164" fontId="45" fillId="3" borderId="18" xfId="0" applyNumberFormat="1" applyFont="1" applyFill="1" applyBorder="1" applyAlignment="1">
      <alignment horizontal="center" vertical="center" wrapText="1"/>
    </xf>
    <xf numFmtId="1" fontId="47" fillId="0" borderId="5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1" fontId="29" fillId="0" borderId="83" xfId="0" applyNumberFormat="1" applyFont="1" applyBorder="1" applyAlignment="1">
      <alignment horizontal="center" vertical="center" wrapText="1"/>
    </xf>
    <xf numFmtId="0" fontId="32" fillId="0" borderId="82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23" fillId="4" borderId="6" xfId="0" applyNumberFormat="1" applyFont="1" applyFill="1" applyBorder="1" applyAlignment="1">
      <alignment horizontal="center" vertical="center" wrapText="1"/>
    </xf>
    <xf numFmtId="0" fontId="48" fillId="0" borderId="50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5" borderId="18" xfId="0" applyNumberFormat="1" applyFont="1" applyFill="1" applyBorder="1" applyAlignment="1">
      <alignment horizontal="center" vertical="center" wrapText="1"/>
    </xf>
    <xf numFmtId="165" fontId="6" fillId="5" borderId="18" xfId="0" applyNumberFormat="1" applyFont="1" applyFill="1" applyBorder="1" applyAlignment="1">
      <alignment horizontal="center" vertical="center" wrapText="1"/>
    </xf>
    <xf numFmtId="165" fontId="8" fillId="5" borderId="18" xfId="0" applyNumberFormat="1" applyFont="1" applyFill="1" applyBorder="1" applyAlignment="1">
      <alignment horizontal="center" vertical="center" wrapText="1"/>
    </xf>
    <xf numFmtId="0" fontId="10" fillId="5" borderId="18" xfId="0" applyNumberFormat="1" applyFont="1" applyFill="1" applyBorder="1" applyAlignment="1">
      <alignment horizontal="center" vertical="center" wrapText="1"/>
    </xf>
    <xf numFmtId="0" fontId="6" fillId="5" borderId="27" xfId="0" applyNumberFormat="1" applyFont="1" applyFill="1" applyBorder="1" applyAlignment="1">
      <alignment horizontal="center" vertical="center" wrapText="1"/>
    </xf>
    <xf numFmtId="165" fontId="6" fillId="5" borderId="27" xfId="0" applyNumberFormat="1" applyFont="1" applyFill="1" applyBorder="1" applyAlignment="1">
      <alignment horizontal="center" vertical="center" wrapText="1"/>
    </xf>
    <xf numFmtId="165" fontId="8" fillId="5" borderId="27" xfId="0" applyNumberFormat="1" applyFont="1" applyFill="1" applyBorder="1" applyAlignment="1">
      <alignment horizontal="center" vertical="center" wrapText="1"/>
    </xf>
    <xf numFmtId="0" fontId="6" fillId="5" borderId="31" xfId="0" applyNumberFormat="1" applyFont="1" applyFill="1" applyBorder="1" applyAlignment="1">
      <alignment horizontal="center" vertical="center" wrapText="1"/>
    </xf>
    <xf numFmtId="165" fontId="6" fillId="5" borderId="31" xfId="0" applyNumberFormat="1" applyFont="1" applyFill="1" applyBorder="1" applyAlignment="1">
      <alignment horizontal="center" vertical="center" wrapText="1"/>
    </xf>
    <xf numFmtId="165" fontId="8" fillId="5" borderId="31" xfId="0" applyNumberFormat="1" applyFont="1" applyFill="1" applyBorder="1" applyAlignment="1">
      <alignment horizontal="center" vertical="center" wrapText="1"/>
    </xf>
    <xf numFmtId="0" fontId="6" fillId="6" borderId="17" xfId="0" applyNumberFormat="1" applyFont="1" applyFill="1" applyBorder="1" applyAlignment="1">
      <alignment horizontal="center" vertical="center" wrapText="1"/>
    </xf>
    <xf numFmtId="165" fontId="6" fillId="6" borderId="17" xfId="0" applyNumberFormat="1" applyFont="1" applyFill="1" applyBorder="1" applyAlignment="1">
      <alignment horizontal="center" vertical="center" wrapText="1"/>
    </xf>
    <xf numFmtId="165" fontId="8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6" fillId="6" borderId="18" xfId="0" applyNumberFormat="1" applyFont="1" applyFill="1" applyBorder="1" applyAlignment="1">
      <alignment horizontal="center" vertical="center" wrapText="1"/>
    </xf>
    <xf numFmtId="165" fontId="6" fillId="6" borderId="18" xfId="0" applyNumberFormat="1" applyFont="1" applyFill="1" applyBorder="1" applyAlignment="1">
      <alignment horizontal="center" vertical="center" wrapText="1"/>
    </xf>
    <xf numFmtId="165" fontId="8" fillId="6" borderId="18" xfId="0" applyNumberFormat="1" applyFont="1" applyFill="1" applyBorder="1" applyAlignment="1">
      <alignment horizontal="center" vertical="center" wrapText="1"/>
    </xf>
    <xf numFmtId="1" fontId="10" fillId="6" borderId="18" xfId="0" applyNumberFormat="1" applyFont="1" applyFill="1" applyBorder="1" applyAlignment="1">
      <alignment horizontal="center" vertical="center" wrapText="1"/>
    </xf>
    <xf numFmtId="0" fontId="6" fillId="6" borderId="31" xfId="0" applyNumberFormat="1" applyFont="1" applyFill="1" applyBorder="1" applyAlignment="1">
      <alignment horizontal="center" vertical="center" wrapText="1"/>
    </xf>
    <xf numFmtId="165" fontId="6" fillId="6" borderId="31" xfId="0" applyNumberFormat="1" applyFont="1" applyFill="1" applyBorder="1" applyAlignment="1">
      <alignment horizontal="center" vertical="center" wrapText="1"/>
    </xf>
    <xf numFmtId="165" fontId="8" fillId="6" borderId="31" xfId="0" applyNumberFormat="1" applyFont="1" applyFill="1" applyBorder="1" applyAlignment="1">
      <alignment horizontal="center" vertical="center" wrapText="1"/>
    </xf>
    <xf numFmtId="1" fontId="21" fillId="6" borderId="31" xfId="0" applyNumberFormat="1" applyFont="1" applyFill="1" applyBorder="1" applyAlignment="1">
      <alignment horizontal="center" vertical="center" wrapText="1"/>
    </xf>
    <xf numFmtId="0" fontId="10" fillId="5" borderId="31" xfId="0" applyNumberFormat="1" applyFont="1" applyFill="1" applyBorder="1" applyAlignment="1">
      <alignment horizontal="center" vertical="center" wrapText="1"/>
    </xf>
    <xf numFmtId="1" fontId="21" fillId="6" borderId="18" xfId="0" applyNumberFormat="1" applyFont="1" applyFill="1" applyBorder="1" applyAlignment="1">
      <alignment horizontal="center" vertical="center" wrapText="1"/>
    </xf>
    <xf numFmtId="0" fontId="10" fillId="5" borderId="27" xfId="0" applyNumberFormat="1" applyFont="1" applyFill="1" applyBorder="1" applyAlignment="1">
      <alignment horizontal="center" vertical="center" wrapText="1"/>
    </xf>
    <xf numFmtId="0" fontId="10" fillId="6" borderId="18" xfId="0" applyNumberFormat="1" applyFont="1" applyFill="1" applyBorder="1" applyAlignment="1">
      <alignment horizontal="center" vertical="center" wrapText="1"/>
    </xf>
    <xf numFmtId="0" fontId="26" fillId="4" borderId="13" xfId="0" applyNumberFormat="1" applyFont="1" applyFill="1" applyBorder="1" applyAlignment="1">
      <alignment horizontal="center" vertical="center" wrapText="1"/>
    </xf>
    <xf numFmtId="0" fontId="25" fillId="4" borderId="13" xfId="0" applyNumberFormat="1" applyFont="1" applyFill="1" applyBorder="1" applyAlignment="1">
      <alignment horizontal="center" vertical="center" wrapText="1"/>
    </xf>
    <xf numFmtId="164" fontId="45" fillId="4" borderId="13" xfId="0" applyNumberFormat="1" applyFont="1" applyFill="1" applyBorder="1" applyAlignment="1">
      <alignment horizontal="center" vertical="center" wrapText="1"/>
    </xf>
    <xf numFmtId="0" fontId="31" fillId="4" borderId="14" xfId="0" applyNumberFormat="1" applyFont="1" applyFill="1" applyBorder="1" applyAlignment="1">
      <alignment horizontal="center" vertical="center" wrapText="1"/>
    </xf>
    <xf numFmtId="0" fontId="26" fillId="4" borderId="18" xfId="0" applyNumberFormat="1" applyFont="1" applyFill="1" applyBorder="1" applyAlignment="1">
      <alignment horizontal="center" vertical="center" wrapText="1"/>
    </xf>
    <xf numFmtId="0" fontId="25" fillId="4" borderId="18" xfId="0" applyNumberFormat="1" applyFont="1" applyFill="1" applyBorder="1" applyAlignment="1">
      <alignment horizontal="center" vertical="center" wrapText="1"/>
    </xf>
    <xf numFmtId="164" fontId="45" fillId="4" borderId="18" xfId="0" applyNumberFormat="1" applyFont="1" applyFill="1" applyBorder="1" applyAlignment="1">
      <alignment horizontal="center" vertical="center" wrapText="1"/>
    </xf>
    <xf numFmtId="0" fontId="31" fillId="4" borderId="19" xfId="0" applyNumberFormat="1" applyFont="1" applyFill="1" applyBorder="1" applyAlignment="1">
      <alignment horizontal="center" vertical="center" wrapText="1"/>
    </xf>
    <xf numFmtId="0" fontId="25" fillId="4" borderId="33" xfId="0" applyNumberFormat="1" applyFont="1" applyFill="1" applyBorder="1" applyAlignment="1">
      <alignment horizontal="center" vertical="center" wrapText="1"/>
    </xf>
    <xf numFmtId="165" fontId="25" fillId="4" borderId="18" xfId="0" applyNumberFormat="1" applyFont="1" applyFill="1" applyBorder="1" applyAlignment="1">
      <alignment horizontal="center" vertical="center" wrapText="1"/>
    </xf>
    <xf numFmtId="0" fontId="32" fillId="4" borderId="19" xfId="0" applyNumberFormat="1" applyFont="1" applyFill="1" applyBorder="1" applyAlignment="1">
      <alignment horizontal="center" vertical="center" wrapText="1"/>
    </xf>
    <xf numFmtId="164" fontId="9" fillId="6" borderId="17" xfId="0" applyNumberFormat="1" applyFont="1" applyFill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horizontal="center" vertical="center" wrapText="1"/>
    </xf>
    <xf numFmtId="164" fontId="9" fillId="6" borderId="31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5" borderId="18" xfId="0" applyNumberFormat="1" applyFont="1" applyFill="1" applyBorder="1" applyAlignment="1">
      <alignment horizontal="center" vertical="center" wrapText="1"/>
    </xf>
    <xf numFmtId="164" fontId="9" fillId="5" borderId="27" xfId="0" applyNumberFormat="1" applyFont="1" applyFill="1" applyBorder="1" applyAlignment="1">
      <alignment horizontal="center" vertical="center" wrapText="1"/>
    </xf>
    <xf numFmtId="164" fontId="9" fillId="5" borderId="31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165" fontId="17" fillId="0" borderId="62" xfId="1" applyNumberFormat="1" applyFont="1" applyFill="1" applyBorder="1" applyAlignment="1">
      <alignment horizontal="center" vertical="center" wrapText="1"/>
    </xf>
    <xf numFmtId="1" fontId="21" fillId="6" borderId="17" xfId="0" applyNumberFormat="1" applyFont="1" applyFill="1" applyBorder="1" applyAlignment="1">
      <alignment horizontal="center" vertical="center" wrapText="1"/>
    </xf>
    <xf numFmtId="0" fontId="23" fillId="7" borderId="6" xfId="0" applyNumberFormat="1" applyFont="1" applyFill="1" applyBorder="1" applyAlignment="1">
      <alignment horizontal="center" vertical="center" wrapText="1"/>
    </xf>
    <xf numFmtId="165" fontId="6" fillId="5" borderId="84" xfId="0" applyNumberFormat="1" applyFont="1" applyFill="1" applyBorder="1" applyAlignment="1">
      <alignment horizontal="center" vertical="center" wrapText="1"/>
    </xf>
    <xf numFmtId="0" fontId="10" fillId="5" borderId="85" xfId="0" applyNumberFormat="1" applyFont="1" applyFill="1" applyBorder="1" applyAlignment="1">
      <alignment horizontal="center" vertical="center" wrapText="1"/>
    </xf>
    <xf numFmtId="164" fontId="9" fillId="6" borderId="20" xfId="0" applyNumberFormat="1" applyFont="1" applyFill="1" applyBorder="1" applyAlignment="1">
      <alignment horizontal="center" vertical="center" wrapText="1"/>
    </xf>
    <xf numFmtId="3" fontId="9" fillId="5" borderId="5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0" fontId="26" fillId="0" borderId="8" xfId="0" applyNumberFormat="1" applyFont="1" applyBorder="1" applyAlignment="1">
      <alignment horizontal="left" vertical="center" wrapText="1"/>
    </xf>
    <xf numFmtId="1" fontId="26" fillId="0" borderId="9" xfId="0" applyNumberFormat="1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16" xfId="0" applyNumberFormat="1" applyFont="1" applyBorder="1" applyAlignment="1">
      <alignment horizontal="center" vertical="center" wrapText="1"/>
    </xf>
    <xf numFmtId="1" fontId="27" fillId="0" borderId="22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center" vertical="center" wrapText="1"/>
    </xf>
    <xf numFmtId="1" fontId="25" fillId="4" borderId="17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" fontId="23" fillId="0" borderId="51" xfId="0" applyNumberFormat="1" applyFont="1" applyBorder="1" applyAlignment="1">
      <alignment horizontal="center" vertical="center" wrapText="1"/>
    </xf>
    <xf numFmtId="1" fontId="23" fillId="0" borderId="7" xfId="0" applyNumberFormat="1" applyFont="1" applyBorder="1" applyAlignment="1">
      <alignment horizontal="center" vertical="center" wrapText="1"/>
    </xf>
    <xf numFmtId="0" fontId="18" fillId="0" borderId="51" xfId="0" applyNumberFormat="1" applyFont="1" applyBorder="1" applyAlignment="1">
      <alignment horizontal="left" wrapText="1"/>
    </xf>
    <xf numFmtId="1" fontId="18" fillId="0" borderId="7" xfId="0" applyNumberFormat="1" applyFont="1" applyBorder="1" applyAlignment="1">
      <alignment horizontal="left" wrapText="1"/>
    </xf>
    <xf numFmtId="0" fontId="18" fillId="0" borderId="51" xfId="0" applyNumberFormat="1" applyFont="1" applyBorder="1" applyAlignment="1">
      <alignment horizontal="left" vertical="center" wrapText="1"/>
    </xf>
    <xf numFmtId="1" fontId="18" fillId="0" borderId="7" xfId="0" applyNumberFormat="1" applyFont="1" applyBorder="1" applyAlignment="1">
      <alignment horizontal="left" vertical="center" wrapText="1"/>
    </xf>
    <xf numFmtId="0" fontId="40" fillId="0" borderId="53" xfId="0" applyNumberFormat="1" applyFont="1" applyBorder="1" applyAlignment="1">
      <alignment horizontal="right" vertical="center" wrapText="1"/>
    </xf>
    <xf numFmtId="1" fontId="40" fillId="0" borderId="53" xfId="0" applyNumberFormat="1" applyFont="1" applyBorder="1" applyAlignment="1">
      <alignment horizontal="right" vertical="center" wrapText="1"/>
    </xf>
    <xf numFmtId="1" fontId="30" fillId="0" borderId="17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1" fontId="23" fillId="0" borderId="54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30" fillId="0" borderId="30" xfId="0" applyNumberFormat="1" applyFont="1" applyBorder="1" applyAlignment="1">
      <alignment horizontal="center" vertical="center" wrapText="1"/>
    </xf>
    <xf numFmtId="1" fontId="30" fillId="0" borderId="22" xfId="0" applyNumberFormat="1" applyFont="1" applyBorder="1" applyAlignment="1">
      <alignment horizontal="center" vertical="center" wrapText="1"/>
    </xf>
    <xf numFmtId="1" fontId="25" fillId="0" borderId="35" xfId="0" applyNumberFormat="1" applyFont="1" applyBorder="1" applyAlignment="1">
      <alignment horizontal="center" vertical="center" wrapText="1"/>
    </xf>
    <xf numFmtId="1" fontId="30" fillId="0" borderId="2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1" fontId="25" fillId="0" borderId="40" xfId="0" applyNumberFormat="1" applyFont="1" applyBorder="1" applyAlignment="1">
      <alignment horizontal="center" vertical="center" wrapText="1"/>
    </xf>
    <xf numFmtId="0" fontId="26" fillId="0" borderId="44" xfId="0" applyNumberFormat="1" applyFont="1" applyBorder="1" applyAlignment="1">
      <alignment horizontal="center" vertical="center" wrapText="1"/>
    </xf>
    <xf numFmtId="1" fontId="26" fillId="0" borderId="45" xfId="0" applyNumberFormat="1" applyFont="1" applyBorder="1" applyAlignment="1">
      <alignment horizontal="center" vertical="center" wrapText="1"/>
    </xf>
    <xf numFmtId="0" fontId="26" fillId="0" borderId="41" xfId="0" applyNumberFormat="1" applyFont="1" applyBorder="1" applyAlignment="1">
      <alignment horizontal="center" vertical="center" wrapText="1"/>
    </xf>
    <xf numFmtId="1" fontId="26" fillId="0" borderId="42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1" fontId="26" fillId="0" borderId="39" xfId="0" applyNumberFormat="1" applyFont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1" fontId="34" fillId="0" borderId="26" xfId="0" applyNumberFormat="1" applyFont="1" applyBorder="1" applyAlignment="1">
      <alignment horizontal="center" vertical="center" wrapText="1"/>
    </xf>
    <xf numFmtId="0" fontId="35" fillId="0" borderId="30" xfId="0" applyNumberFormat="1" applyFont="1" applyBorder="1" applyAlignment="1">
      <alignment horizontal="center" vertical="center" wrapText="1"/>
    </xf>
    <xf numFmtId="1" fontId="35" fillId="0" borderId="22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1" fontId="25" fillId="0" borderId="46" xfId="0" applyNumberFormat="1" applyFont="1" applyBorder="1" applyAlignment="1">
      <alignment horizontal="center" vertical="center" wrapText="1"/>
    </xf>
    <xf numFmtId="0" fontId="26" fillId="0" borderId="47" xfId="0" applyNumberFormat="1" applyFont="1" applyBorder="1" applyAlignment="1">
      <alignment horizontal="center" vertical="center" wrapText="1"/>
    </xf>
    <xf numFmtId="1" fontId="26" fillId="0" borderId="48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1" fontId="3" fillId="0" borderId="81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0" fontId="18" fillId="0" borderId="73" xfId="0" applyNumberFormat="1" applyFont="1" applyBorder="1" applyAlignment="1">
      <alignment horizontal="center" vertical="center" wrapText="1"/>
    </xf>
    <xf numFmtId="1" fontId="18" fillId="0" borderId="74" xfId="0" applyNumberFormat="1" applyFont="1" applyBorder="1" applyAlignment="1">
      <alignment horizontal="center" vertical="center" wrapText="1"/>
    </xf>
    <xf numFmtId="1" fontId="19" fillId="0" borderId="74" xfId="0" applyNumberFormat="1" applyFont="1" applyBorder="1" applyAlignment="1">
      <alignment vertical="top"/>
    </xf>
    <xf numFmtId="1" fontId="18" fillId="0" borderId="7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1" fontId="5" fillId="0" borderId="80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165" fontId="4" fillId="0" borderId="57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165" fontId="3" fillId="0" borderId="80" xfId="0" applyNumberFormat="1" applyFont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26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Border="1" applyAlignment="1">
      <alignment horizontal="center" vertical="center" wrapText="1"/>
    </xf>
    <xf numFmtId="1" fontId="18" fillId="0" borderId="71" xfId="0" applyNumberFormat="1" applyFont="1" applyBorder="1" applyAlignment="1">
      <alignment horizontal="center" vertical="center" wrapText="1"/>
    </xf>
    <xf numFmtId="1" fontId="19" fillId="0" borderId="71" xfId="0" applyNumberFormat="1" applyFont="1" applyBorder="1" applyAlignment="1">
      <alignment vertical="top"/>
    </xf>
    <xf numFmtId="1" fontId="18" fillId="0" borderId="72" xfId="0" applyNumberFormat="1" applyFont="1" applyBorder="1" applyAlignment="1">
      <alignment horizontal="center" vertical="center" wrapText="1"/>
    </xf>
    <xf numFmtId="165" fontId="14" fillId="0" borderId="58" xfId="1" applyNumberFormat="1" applyFont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49" fontId="13" fillId="0" borderId="63" xfId="1" applyNumberFormat="1" applyFont="1" applyFill="1" applyBorder="1" applyAlignment="1">
      <alignment horizontal="center" vertical="center" wrapText="1"/>
    </xf>
    <xf numFmtId="49" fontId="13" fillId="0" borderId="64" xfId="1" applyNumberFormat="1" applyFont="1" applyFill="1" applyBorder="1" applyAlignment="1">
      <alignment horizontal="center" vertical="center" wrapText="1"/>
    </xf>
    <xf numFmtId="49" fontId="13" fillId="0" borderId="66" xfId="1" applyNumberFormat="1" applyFont="1" applyFill="1" applyBorder="1" applyAlignment="1">
      <alignment horizontal="center" vertical="center" wrapText="1"/>
    </xf>
    <xf numFmtId="49" fontId="12" fillId="0" borderId="69" xfId="1" applyNumberFormat="1" applyFont="1" applyBorder="1" applyAlignment="1">
      <alignment horizontal="center" vertical="center" wrapText="1"/>
    </xf>
    <xf numFmtId="49" fontId="12" fillId="0" borderId="60" xfId="1" applyNumberFormat="1" applyFont="1" applyBorder="1" applyAlignment="1">
      <alignment horizontal="center" vertical="center" wrapText="1"/>
    </xf>
    <xf numFmtId="49" fontId="12" fillId="0" borderId="59" xfId="1" applyNumberFormat="1" applyFont="1" applyBorder="1" applyAlignment="1">
      <alignment horizontal="center" vertical="center" wrapText="1"/>
    </xf>
    <xf numFmtId="0" fontId="12" fillId="0" borderId="58" xfId="1" applyFont="1" applyBorder="1" applyAlignment="1">
      <alignment horizontal="center" vertical="center" wrapText="1"/>
    </xf>
    <xf numFmtId="165" fontId="13" fillId="0" borderId="58" xfId="1" applyNumberFormat="1" applyFont="1" applyBorder="1" applyAlignment="1">
      <alignment horizontal="center" vertical="center" wrapText="1"/>
    </xf>
    <xf numFmtId="165" fontId="12" fillId="0" borderId="58" xfId="1" applyNumberFormat="1" applyFont="1" applyBorder="1" applyAlignment="1">
      <alignment horizontal="center" vertical="center" wrapText="1"/>
    </xf>
    <xf numFmtId="166" fontId="20" fillId="0" borderId="58" xfId="1" applyNumberFormat="1" applyFont="1" applyBorder="1" applyAlignment="1">
      <alignment horizontal="center" vertical="center" wrapText="1"/>
    </xf>
    <xf numFmtId="49" fontId="13" fillId="0" borderId="6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6600"/>
      <rgbColor rgb="FFE5E5E5"/>
      <rgbColor rgb="FFD8D8D8"/>
      <rgbColor rgb="FFD8D8D8"/>
      <rgbColor rgb="FF0066CC"/>
      <rgbColor rgb="FFFF2D21"/>
      <rgbColor rgb="FF808080"/>
      <rgbColor rgb="FF333399"/>
      <rgbColor rgb="FFC0C0C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74"/>
  <sheetViews>
    <sheetView showGridLines="0" topLeftCell="A71" zoomScale="70" zoomScaleNormal="70" workbookViewId="0">
      <selection activeCell="D59" sqref="D59"/>
    </sheetView>
  </sheetViews>
  <sheetFormatPr defaultColWidth="8.19921875" defaultRowHeight="12.95" customHeight="1" x14ac:dyDescent="0.2"/>
  <cols>
    <col min="1" max="1" width="4.8984375" style="69" bestFit="1" customWidth="1"/>
    <col min="2" max="5" width="15.69921875" style="69" customWidth="1"/>
    <col min="6" max="6" width="21" style="142" customWidth="1"/>
    <col min="7" max="7" width="17.19921875" style="69" customWidth="1"/>
    <col min="8" max="8" width="15.09765625" style="69" customWidth="1"/>
    <col min="9" max="197" width="8.19921875" style="69" customWidth="1"/>
    <col min="198" max="16384" width="8.19921875" style="70"/>
  </cols>
  <sheetData>
    <row r="1" spans="1:197" ht="32.25" customHeight="1" thickBot="1" x14ac:dyDescent="0.25">
      <c r="A1" s="236" t="s">
        <v>186</v>
      </c>
      <c r="B1" s="237"/>
      <c r="C1" s="237"/>
      <c r="D1" s="237"/>
      <c r="E1" s="237"/>
      <c r="F1" s="237"/>
      <c r="G1" s="237"/>
    </row>
    <row r="2" spans="1:197" s="147" customFormat="1" ht="34.5" customHeight="1" thickBot="1" x14ac:dyDescent="0.25">
      <c r="A2" s="143" t="s">
        <v>0</v>
      </c>
      <c r="B2" s="144" t="s">
        <v>1</v>
      </c>
      <c r="C2" s="144" t="s">
        <v>2</v>
      </c>
      <c r="D2" s="144" t="s">
        <v>3</v>
      </c>
      <c r="E2" s="145" t="s">
        <v>135</v>
      </c>
      <c r="F2" s="71" t="s">
        <v>180</v>
      </c>
      <c r="G2" s="72" t="s">
        <v>4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</row>
    <row r="3" spans="1:197" ht="25.35" customHeight="1" thickBot="1" x14ac:dyDescent="0.25">
      <c r="A3" s="238" t="s">
        <v>5</v>
      </c>
      <c r="B3" s="239"/>
      <c r="C3" s="239"/>
      <c r="D3" s="239"/>
      <c r="E3" s="239"/>
      <c r="F3" s="239"/>
      <c r="G3" s="240"/>
    </row>
    <row r="4" spans="1:197" ht="25.35" customHeight="1" x14ac:dyDescent="0.2">
      <c r="A4" s="75">
        <v>1</v>
      </c>
      <c r="B4" s="243"/>
      <c r="C4" s="241" t="s">
        <v>6</v>
      </c>
      <c r="D4" s="76">
        <v>3</v>
      </c>
      <c r="E4" s="77">
        <v>151.69999999999999</v>
      </c>
      <c r="F4" s="148">
        <v>36500000</v>
      </c>
      <c r="G4" s="170" t="s">
        <v>146</v>
      </c>
    </row>
    <row r="5" spans="1:197" ht="25.35" customHeight="1" x14ac:dyDescent="0.2">
      <c r="A5" s="79">
        <v>2</v>
      </c>
      <c r="B5" s="244"/>
      <c r="C5" s="242"/>
      <c r="D5" s="80">
        <v>4</v>
      </c>
      <c r="E5" s="81">
        <v>91.3</v>
      </c>
      <c r="F5" s="149">
        <v>21200000</v>
      </c>
      <c r="G5" s="82"/>
    </row>
    <row r="6" spans="1:197" ht="25.35" customHeight="1" x14ac:dyDescent="0.2">
      <c r="A6" s="79">
        <v>3</v>
      </c>
      <c r="B6" s="244"/>
      <c r="C6" s="81" t="s">
        <v>7</v>
      </c>
      <c r="D6" s="80">
        <v>8</v>
      </c>
      <c r="E6" s="81">
        <v>144.19999999999999</v>
      </c>
      <c r="F6" s="149">
        <v>38000000</v>
      </c>
      <c r="G6" s="170" t="s">
        <v>145</v>
      </c>
    </row>
    <row r="7" spans="1:197" ht="25.35" customHeight="1" x14ac:dyDescent="0.2">
      <c r="A7" s="79">
        <v>4</v>
      </c>
      <c r="B7" s="244"/>
      <c r="C7" s="233" t="s">
        <v>8</v>
      </c>
      <c r="D7" s="80" t="s">
        <v>9</v>
      </c>
      <c r="E7" s="81">
        <v>255.3</v>
      </c>
      <c r="F7" s="149">
        <v>60500000</v>
      </c>
      <c r="G7" s="169"/>
    </row>
    <row r="8" spans="1:197" ht="25.35" customHeight="1" thickBot="1" x14ac:dyDescent="0.25">
      <c r="A8" s="83">
        <v>5</v>
      </c>
      <c r="B8" s="245"/>
      <c r="C8" s="246"/>
      <c r="D8" s="84" t="s">
        <v>10</v>
      </c>
      <c r="E8" s="85">
        <v>289.89999999999998</v>
      </c>
      <c r="F8" s="150">
        <v>67500000</v>
      </c>
      <c r="G8" s="169"/>
    </row>
    <row r="9" spans="1:197" ht="25.35" customHeight="1" thickBot="1" x14ac:dyDescent="0.25">
      <c r="A9" s="238" t="s">
        <v>11</v>
      </c>
      <c r="B9" s="239"/>
      <c r="C9" s="239"/>
      <c r="D9" s="239"/>
      <c r="E9" s="239"/>
      <c r="F9" s="239"/>
      <c r="G9" s="240"/>
    </row>
    <row r="10" spans="1:197" ht="25.35" customHeight="1" x14ac:dyDescent="0.2">
      <c r="A10" s="75">
        <v>6</v>
      </c>
      <c r="B10" s="249">
        <v>1</v>
      </c>
      <c r="C10" s="247" t="s">
        <v>6</v>
      </c>
      <c r="D10" s="203" t="s">
        <v>9</v>
      </c>
      <c r="E10" s="204">
        <v>55.6</v>
      </c>
      <c r="F10" s="205" t="s">
        <v>181</v>
      </c>
      <c r="G10" s="206"/>
    </row>
    <row r="11" spans="1:197" ht="25.35" customHeight="1" x14ac:dyDescent="0.2">
      <c r="A11" s="79">
        <v>7</v>
      </c>
      <c r="B11" s="250"/>
      <c r="C11" s="248"/>
      <c r="D11" s="207" t="s">
        <v>13</v>
      </c>
      <c r="E11" s="208">
        <v>207.3</v>
      </c>
      <c r="F11" s="209">
        <v>37500000</v>
      </c>
      <c r="G11" s="210"/>
    </row>
    <row r="12" spans="1:197" ht="25.35" customHeight="1" x14ac:dyDescent="0.2">
      <c r="A12" s="79">
        <v>8</v>
      </c>
      <c r="B12" s="250"/>
      <c r="C12" s="233" t="s">
        <v>7</v>
      </c>
      <c r="D12" s="207">
        <v>16</v>
      </c>
      <c r="E12" s="208">
        <v>46.8</v>
      </c>
      <c r="F12" s="209" t="s">
        <v>182</v>
      </c>
      <c r="G12" s="210"/>
    </row>
    <row r="13" spans="1:197" ht="25.35" customHeight="1" x14ac:dyDescent="0.2">
      <c r="A13" s="79">
        <v>9</v>
      </c>
      <c r="B13" s="250"/>
      <c r="C13" s="234"/>
      <c r="D13" s="80" t="s">
        <v>14</v>
      </c>
      <c r="E13" s="81">
        <v>115</v>
      </c>
      <c r="F13" s="149" t="s">
        <v>187</v>
      </c>
      <c r="G13" s="169" t="s">
        <v>147</v>
      </c>
    </row>
    <row r="14" spans="1:197" ht="25.35" customHeight="1" x14ac:dyDescent="0.2">
      <c r="A14" s="79">
        <v>10</v>
      </c>
      <c r="B14" s="250"/>
      <c r="C14" s="233" t="s">
        <v>8</v>
      </c>
      <c r="D14" s="80"/>
      <c r="E14" s="81"/>
      <c r="F14" s="149"/>
      <c r="G14" s="169"/>
    </row>
    <row r="15" spans="1:197" ht="25.35" customHeight="1" x14ac:dyDescent="0.2">
      <c r="A15" s="79">
        <v>11</v>
      </c>
      <c r="B15" s="250"/>
      <c r="C15" s="235"/>
      <c r="D15" s="80">
        <v>10</v>
      </c>
      <c r="E15" s="87">
        <v>99</v>
      </c>
      <c r="F15" s="149">
        <v>20000000</v>
      </c>
      <c r="G15" s="82"/>
    </row>
    <row r="16" spans="1:197" ht="25.35" customHeight="1" x14ac:dyDescent="0.2">
      <c r="A16" s="92">
        <v>12</v>
      </c>
      <c r="B16" s="264">
        <v>2</v>
      </c>
      <c r="C16" s="93" t="s">
        <v>15</v>
      </c>
      <c r="D16" s="94" t="s">
        <v>16</v>
      </c>
      <c r="E16" s="2" t="s">
        <v>160</v>
      </c>
      <c r="F16" s="152">
        <v>54000000</v>
      </c>
      <c r="G16" s="95" t="s">
        <v>148</v>
      </c>
    </row>
    <row r="17" spans="1:7" ht="25.35" customHeight="1" x14ac:dyDescent="0.2">
      <c r="A17" s="79">
        <v>13</v>
      </c>
      <c r="B17" s="250"/>
      <c r="C17" s="96" t="s">
        <v>7</v>
      </c>
      <c r="D17" s="80" t="s">
        <v>17</v>
      </c>
      <c r="E17" s="81">
        <v>104.9</v>
      </c>
      <c r="F17" s="149">
        <v>24500000</v>
      </c>
      <c r="G17" s="99" t="s">
        <v>147</v>
      </c>
    </row>
    <row r="18" spans="1:7" ht="25.35" customHeight="1" x14ac:dyDescent="0.2">
      <c r="A18" s="79">
        <v>15</v>
      </c>
      <c r="B18" s="250"/>
      <c r="C18" s="173" t="s">
        <v>18</v>
      </c>
      <c r="D18" s="80" t="s">
        <v>20</v>
      </c>
      <c r="E18" s="81">
        <v>141.80000000000001</v>
      </c>
      <c r="F18" s="149">
        <v>35000000</v>
      </c>
      <c r="G18" s="172" t="s">
        <v>147</v>
      </c>
    </row>
    <row r="19" spans="1:7" ht="25.35" hidden="1" customHeight="1" x14ac:dyDescent="0.2">
      <c r="A19" s="88"/>
      <c r="B19" s="267"/>
      <c r="C19" s="90"/>
      <c r="D19" s="89"/>
      <c r="E19" s="90"/>
      <c r="F19" s="151"/>
      <c r="G19" s="171"/>
    </row>
    <row r="20" spans="1:7" ht="25.35" customHeight="1" x14ac:dyDescent="0.2">
      <c r="A20" s="92">
        <v>16</v>
      </c>
      <c r="B20" s="264">
        <v>3</v>
      </c>
      <c r="C20" s="93" t="s">
        <v>7</v>
      </c>
      <c r="D20" s="94" t="s">
        <v>21</v>
      </c>
      <c r="E20" s="97">
        <v>90.7</v>
      </c>
      <c r="F20" s="152">
        <v>21000000</v>
      </c>
      <c r="G20" s="99" t="s">
        <v>149</v>
      </c>
    </row>
    <row r="21" spans="1:7" ht="25.35" customHeight="1" x14ac:dyDescent="0.2">
      <c r="A21" s="79">
        <v>17</v>
      </c>
      <c r="B21" s="250"/>
      <c r="C21" s="211" t="s">
        <v>8</v>
      </c>
      <c r="D21" s="207">
        <v>19</v>
      </c>
      <c r="E21" s="212">
        <v>217.9</v>
      </c>
      <c r="F21" s="209">
        <v>47000000</v>
      </c>
      <c r="G21" s="213"/>
    </row>
    <row r="22" spans="1:7" ht="25.35" customHeight="1" x14ac:dyDescent="0.2">
      <c r="A22" s="79">
        <v>18</v>
      </c>
      <c r="B22" s="250"/>
      <c r="C22" s="263" t="s">
        <v>22</v>
      </c>
      <c r="D22" s="80" t="s">
        <v>23</v>
      </c>
      <c r="E22" s="81">
        <v>76.8</v>
      </c>
      <c r="F22" s="149">
        <v>18500000</v>
      </c>
      <c r="G22" s="99" t="s">
        <v>147</v>
      </c>
    </row>
    <row r="23" spans="1:7" ht="25.35" customHeight="1" x14ac:dyDescent="0.2">
      <c r="A23" s="79">
        <v>19</v>
      </c>
      <c r="B23" s="250"/>
      <c r="C23" s="266"/>
      <c r="D23" s="80" t="s">
        <v>24</v>
      </c>
      <c r="E23" s="81">
        <v>150.6</v>
      </c>
      <c r="F23" s="149" t="s">
        <v>166</v>
      </c>
      <c r="G23" s="82"/>
    </row>
    <row r="24" spans="1:7" ht="25.35" customHeight="1" x14ac:dyDescent="0.2">
      <c r="A24" s="79">
        <v>20</v>
      </c>
      <c r="B24" s="250"/>
      <c r="C24" s="100" t="s">
        <v>25</v>
      </c>
      <c r="D24" s="80" t="s">
        <v>26</v>
      </c>
      <c r="E24" s="81">
        <v>110.2</v>
      </c>
      <c r="F24" s="149" t="s">
        <v>166</v>
      </c>
      <c r="G24" s="82"/>
    </row>
    <row r="25" spans="1:7" ht="25.35" customHeight="1" x14ac:dyDescent="0.2">
      <c r="A25" s="79">
        <v>21</v>
      </c>
      <c r="B25" s="250"/>
      <c r="C25" s="263" t="s">
        <v>27</v>
      </c>
      <c r="D25" s="80" t="s">
        <v>28</v>
      </c>
      <c r="E25" s="81">
        <v>106.8</v>
      </c>
      <c r="F25" s="149">
        <v>23200000</v>
      </c>
      <c r="G25" s="99"/>
    </row>
    <row r="26" spans="1:7" ht="25.35" customHeight="1" x14ac:dyDescent="0.2">
      <c r="A26" s="79">
        <v>22</v>
      </c>
      <c r="B26" s="250"/>
      <c r="C26" s="261"/>
      <c r="D26" s="80" t="s">
        <v>29</v>
      </c>
      <c r="E26" s="81">
        <v>171.2</v>
      </c>
      <c r="F26" s="149">
        <v>37000000</v>
      </c>
      <c r="G26" s="99" t="s">
        <v>155</v>
      </c>
    </row>
    <row r="27" spans="1:7" ht="25.35" customHeight="1" thickBot="1" x14ac:dyDescent="0.25">
      <c r="A27" s="83">
        <v>23</v>
      </c>
      <c r="B27" s="265"/>
      <c r="C27" s="246"/>
      <c r="D27" s="84" t="s">
        <v>30</v>
      </c>
      <c r="E27" s="85">
        <v>120.4</v>
      </c>
      <c r="F27" s="150">
        <v>27800000</v>
      </c>
      <c r="G27" s="99" t="s">
        <v>147</v>
      </c>
    </row>
    <row r="28" spans="1:7" ht="25.35" customHeight="1" x14ac:dyDescent="0.2">
      <c r="A28" s="268"/>
      <c r="B28" s="249" t="s">
        <v>31</v>
      </c>
      <c r="C28" s="276" t="s">
        <v>32</v>
      </c>
      <c r="D28" s="274" t="s">
        <v>33</v>
      </c>
      <c r="E28" s="275"/>
      <c r="F28" s="148">
        <v>3000000</v>
      </c>
      <c r="G28" s="101"/>
    </row>
    <row r="29" spans="1:7" ht="25.35" customHeight="1" x14ac:dyDescent="0.2">
      <c r="A29" s="269"/>
      <c r="B29" s="250"/>
      <c r="C29" s="277"/>
      <c r="D29" s="272" t="s">
        <v>12</v>
      </c>
      <c r="E29" s="273"/>
      <c r="F29" s="153" t="s">
        <v>183</v>
      </c>
      <c r="G29" s="91"/>
    </row>
    <row r="30" spans="1:7" ht="25.35" customHeight="1" x14ac:dyDescent="0.2">
      <c r="A30" s="280"/>
      <c r="B30" s="250"/>
      <c r="C30" s="278" t="s">
        <v>34</v>
      </c>
      <c r="D30" s="270" t="s">
        <v>33</v>
      </c>
      <c r="E30" s="271"/>
      <c r="F30" s="152" t="s">
        <v>35</v>
      </c>
      <c r="G30" s="98"/>
    </row>
    <row r="31" spans="1:7" ht="25.35" customHeight="1" thickBot="1" x14ac:dyDescent="0.25">
      <c r="A31" s="281"/>
      <c r="B31" s="265"/>
      <c r="C31" s="279"/>
      <c r="D31" s="282" t="s">
        <v>12</v>
      </c>
      <c r="E31" s="283"/>
      <c r="F31" s="154" t="s">
        <v>35</v>
      </c>
      <c r="G31" s="86"/>
    </row>
    <row r="32" spans="1:7" ht="25.35" customHeight="1" thickBot="1" x14ac:dyDescent="0.25">
      <c r="A32" s="238" t="s">
        <v>36</v>
      </c>
      <c r="B32" s="239"/>
      <c r="C32" s="239"/>
      <c r="D32" s="239"/>
      <c r="E32" s="239"/>
      <c r="F32" s="239"/>
      <c r="G32" s="240"/>
    </row>
    <row r="33" spans="1:7" ht="25.35" customHeight="1" x14ac:dyDescent="0.2">
      <c r="A33" s="75">
        <v>24</v>
      </c>
      <c r="B33" s="249">
        <v>1</v>
      </c>
      <c r="C33" s="260"/>
      <c r="D33" s="76" t="s">
        <v>37</v>
      </c>
      <c r="E33" s="77">
        <v>604.20000000000005</v>
      </c>
      <c r="F33" s="148" t="s">
        <v>184</v>
      </c>
      <c r="G33" s="78"/>
    </row>
    <row r="34" spans="1:7" ht="25.35" customHeight="1" x14ac:dyDescent="0.2">
      <c r="A34" s="79">
        <v>25</v>
      </c>
      <c r="B34" s="259"/>
      <c r="C34" s="261"/>
      <c r="D34" s="102">
        <v>5</v>
      </c>
      <c r="E34" s="103">
        <v>559.4</v>
      </c>
      <c r="F34" s="167" t="s">
        <v>185</v>
      </c>
      <c r="G34" s="104"/>
    </row>
    <row r="35" spans="1:7" ht="25.35" customHeight="1" thickBot="1" x14ac:dyDescent="0.25">
      <c r="A35" s="83">
        <v>26</v>
      </c>
      <c r="B35" s="105">
        <v>2</v>
      </c>
      <c r="C35" s="246"/>
      <c r="D35" s="84" t="s">
        <v>38</v>
      </c>
      <c r="E35" s="85">
        <v>689.2</v>
      </c>
      <c r="F35" s="150">
        <v>120000000</v>
      </c>
      <c r="G35" s="99" t="s">
        <v>150</v>
      </c>
    </row>
    <row r="36" spans="1:7" ht="25.35" customHeight="1" thickBot="1" x14ac:dyDescent="0.25">
      <c r="A36" s="238" t="s">
        <v>39</v>
      </c>
      <c r="B36" s="239"/>
      <c r="C36" s="239"/>
      <c r="D36" s="239"/>
      <c r="E36" s="239"/>
      <c r="F36" s="239"/>
      <c r="G36" s="240"/>
    </row>
    <row r="37" spans="1:7" ht="25.35" customHeight="1" x14ac:dyDescent="0.2">
      <c r="A37" s="75">
        <v>27</v>
      </c>
      <c r="B37" s="106">
        <v>1</v>
      </c>
      <c r="C37" s="260"/>
      <c r="D37" s="76">
        <v>2</v>
      </c>
      <c r="E37" s="77">
        <v>347.7</v>
      </c>
      <c r="F37" s="148">
        <v>70000000</v>
      </c>
      <c r="G37" s="99" t="s">
        <v>150</v>
      </c>
    </row>
    <row r="38" spans="1:7" ht="25.35" customHeight="1" x14ac:dyDescent="0.2">
      <c r="A38" s="79">
        <v>28</v>
      </c>
      <c r="B38" s="107">
        <v>2</v>
      </c>
      <c r="C38" s="242"/>
      <c r="D38" s="80">
        <v>6</v>
      </c>
      <c r="E38" s="81">
        <v>323.2</v>
      </c>
      <c r="F38" s="149" t="s">
        <v>166</v>
      </c>
      <c r="G38" s="99" t="s">
        <v>147</v>
      </c>
    </row>
    <row r="39" spans="1:7" ht="25.35" customHeight="1" thickBot="1" x14ac:dyDescent="0.25">
      <c r="A39" s="83">
        <v>29</v>
      </c>
      <c r="B39" s="108" t="s">
        <v>40</v>
      </c>
      <c r="C39" s="109"/>
      <c r="D39" s="110"/>
      <c r="E39" s="109"/>
      <c r="F39" s="150">
        <v>6600000</v>
      </c>
      <c r="G39" s="86"/>
    </row>
    <row r="40" spans="1:7" ht="25.35" customHeight="1" thickBot="1" x14ac:dyDescent="0.25">
      <c r="A40" s="238" t="s">
        <v>41</v>
      </c>
      <c r="B40" s="239"/>
      <c r="C40" s="239"/>
      <c r="D40" s="239"/>
      <c r="E40" s="239"/>
      <c r="F40" s="239"/>
      <c r="G40" s="240"/>
    </row>
    <row r="41" spans="1:7" ht="32.25" customHeight="1" thickBot="1" x14ac:dyDescent="0.25">
      <c r="A41" s="111">
        <v>30</v>
      </c>
      <c r="B41" s="112">
        <v>20</v>
      </c>
      <c r="C41" s="113"/>
      <c r="D41" s="114" t="s">
        <v>42</v>
      </c>
      <c r="E41" s="115">
        <v>369.2</v>
      </c>
      <c r="F41" s="155" t="s">
        <v>166</v>
      </c>
      <c r="G41" s="168" t="s">
        <v>144</v>
      </c>
    </row>
    <row r="42" spans="1:7" ht="25.35" customHeight="1" thickBot="1" x14ac:dyDescent="0.25">
      <c r="A42" s="238" t="s">
        <v>43</v>
      </c>
      <c r="B42" s="239"/>
      <c r="C42" s="239"/>
      <c r="D42" s="239"/>
      <c r="E42" s="239"/>
      <c r="F42" s="239"/>
      <c r="G42" s="240"/>
    </row>
    <row r="43" spans="1:7" ht="25.35" customHeight="1" thickBot="1" x14ac:dyDescent="0.25">
      <c r="A43" s="111">
        <v>31</v>
      </c>
      <c r="B43" s="112">
        <v>21</v>
      </c>
      <c r="C43" s="113"/>
      <c r="D43" s="114">
        <v>3</v>
      </c>
      <c r="E43" s="115">
        <v>428.1</v>
      </c>
      <c r="F43" s="155" t="s">
        <v>166</v>
      </c>
      <c r="G43" s="116"/>
    </row>
    <row r="44" spans="1:7" ht="25.35" customHeight="1" thickBot="1" x14ac:dyDescent="0.25">
      <c r="A44" s="238" t="s">
        <v>167</v>
      </c>
      <c r="B44" s="239"/>
      <c r="C44" s="239"/>
      <c r="D44" s="239"/>
      <c r="E44" s="239"/>
      <c r="F44" s="239"/>
      <c r="G44" s="240"/>
    </row>
    <row r="45" spans="1:7" ht="25.35" customHeight="1" thickBot="1" x14ac:dyDescent="0.25">
      <c r="A45" s="111">
        <v>32</v>
      </c>
      <c r="B45" s="112"/>
      <c r="C45" s="113"/>
      <c r="D45" s="114"/>
      <c r="E45" s="176" t="s">
        <v>161</v>
      </c>
      <c r="F45" s="155">
        <v>138000000</v>
      </c>
      <c r="G45" s="116"/>
    </row>
    <row r="46" spans="1:7" ht="15.75" x14ac:dyDescent="0.25">
      <c r="A46" s="117"/>
      <c r="B46" s="118"/>
      <c r="C46" s="118"/>
      <c r="D46" s="118"/>
      <c r="E46" s="118"/>
      <c r="F46" s="135"/>
      <c r="G46" s="118"/>
    </row>
    <row r="47" spans="1:7" ht="25.35" customHeight="1" x14ac:dyDescent="0.2">
      <c r="A47" s="255" t="s">
        <v>44</v>
      </c>
      <c r="B47" s="256"/>
      <c r="C47" s="256"/>
      <c r="D47" s="256"/>
      <c r="E47" s="256"/>
      <c r="F47" s="256"/>
      <c r="G47" s="256"/>
    </row>
    <row r="48" spans="1:7" ht="15.75" x14ac:dyDescent="0.2">
      <c r="A48" s="119"/>
      <c r="B48" s="120"/>
      <c r="C48" s="120"/>
      <c r="D48" s="120"/>
      <c r="E48" s="120"/>
      <c r="F48" s="156"/>
      <c r="G48" s="136"/>
    </row>
    <row r="49" spans="1:7" ht="25.35" customHeight="1" thickBot="1" x14ac:dyDescent="0.25">
      <c r="A49" s="119"/>
      <c r="B49" s="122" t="s">
        <v>45</v>
      </c>
      <c r="C49" s="122" t="s">
        <v>38</v>
      </c>
      <c r="D49" s="122" t="s">
        <v>37</v>
      </c>
      <c r="E49" s="165" t="s">
        <v>168</v>
      </c>
      <c r="F49" s="137" t="s">
        <v>175</v>
      </c>
      <c r="G49" s="137">
        <v>6</v>
      </c>
    </row>
    <row r="50" spans="1:7" ht="25.35" customHeight="1" thickBot="1" x14ac:dyDescent="0.25">
      <c r="A50" s="257" t="s">
        <v>46</v>
      </c>
      <c r="B50" s="123"/>
      <c r="C50" s="124"/>
      <c r="D50" s="123"/>
      <c r="E50" s="226" t="s">
        <v>136</v>
      </c>
      <c r="F50" s="226" t="s">
        <v>47</v>
      </c>
      <c r="G50" s="123"/>
    </row>
    <row r="51" spans="1:7" ht="25.35" customHeight="1" thickBot="1" x14ac:dyDescent="0.25">
      <c r="A51" s="258"/>
      <c r="B51" s="124"/>
      <c r="C51" s="124"/>
      <c r="D51" s="123"/>
      <c r="E51" s="226" t="s">
        <v>137</v>
      </c>
      <c r="F51" s="226" t="s">
        <v>138</v>
      </c>
      <c r="G51" s="226" t="s">
        <v>178</v>
      </c>
    </row>
    <row r="52" spans="1:7" ht="25.35" customHeight="1" x14ac:dyDescent="0.2">
      <c r="A52" s="119"/>
      <c r="B52" s="126" t="s">
        <v>16</v>
      </c>
      <c r="C52" s="126" t="s">
        <v>48</v>
      </c>
      <c r="D52" s="126" t="s">
        <v>49</v>
      </c>
      <c r="E52" s="138" t="s">
        <v>174</v>
      </c>
      <c r="F52" s="138" t="s">
        <v>169</v>
      </c>
      <c r="G52" s="138" t="s">
        <v>195</v>
      </c>
    </row>
    <row r="53" spans="1:7" ht="15.75" x14ac:dyDescent="0.2">
      <c r="A53" s="119"/>
      <c r="B53" s="127"/>
      <c r="C53" s="127"/>
      <c r="D53" s="127"/>
      <c r="E53" s="128"/>
      <c r="F53" s="157"/>
      <c r="G53" s="139"/>
    </row>
    <row r="54" spans="1:7" ht="25.35" customHeight="1" x14ac:dyDescent="0.2">
      <c r="A54" s="255" t="s">
        <v>50</v>
      </c>
      <c r="B54" s="256"/>
      <c r="C54" s="256"/>
      <c r="D54" s="256"/>
      <c r="E54" s="256"/>
      <c r="F54" s="256"/>
      <c r="G54" s="256"/>
    </row>
    <row r="55" spans="1:7" ht="15.75" x14ac:dyDescent="0.2">
      <c r="A55" s="119"/>
      <c r="B55" s="120"/>
      <c r="C55" s="120"/>
      <c r="D55" s="120"/>
      <c r="E55" s="121"/>
      <c r="F55" s="140"/>
      <c r="G55" s="140"/>
    </row>
    <row r="56" spans="1:7" ht="25.35" customHeight="1" thickBot="1" x14ac:dyDescent="0.25">
      <c r="A56" s="119"/>
      <c r="B56" s="122" t="s">
        <v>45</v>
      </c>
      <c r="C56" s="122">
        <v>10</v>
      </c>
      <c r="D56" s="122">
        <v>9</v>
      </c>
      <c r="E56" s="137" t="s">
        <v>170</v>
      </c>
      <c r="F56" s="137">
        <v>7</v>
      </c>
      <c r="G56" s="137" t="s">
        <v>194</v>
      </c>
    </row>
    <row r="57" spans="1:7" ht="25.35" customHeight="1" thickBot="1" x14ac:dyDescent="0.25">
      <c r="A57" s="257" t="s">
        <v>46</v>
      </c>
      <c r="B57" s="124"/>
      <c r="C57" s="123"/>
      <c r="D57" s="123"/>
      <c r="E57" s="125" t="s">
        <v>139</v>
      </c>
      <c r="F57" s="124"/>
      <c r="G57" s="125" t="s">
        <v>179</v>
      </c>
    </row>
    <row r="58" spans="1:7" ht="25.35" customHeight="1" thickBot="1" x14ac:dyDescent="0.25">
      <c r="A58" s="258"/>
      <c r="B58" s="124"/>
      <c r="C58" s="124"/>
      <c r="D58" s="226" t="s">
        <v>51</v>
      </c>
      <c r="E58" s="123"/>
      <c r="F58" s="124"/>
      <c r="G58" s="174"/>
    </row>
    <row r="59" spans="1:7" ht="15.75" x14ac:dyDescent="0.2">
      <c r="A59" s="119"/>
      <c r="B59" s="126">
        <v>1</v>
      </c>
      <c r="C59" s="126">
        <v>2</v>
      </c>
      <c r="D59" s="166" t="s">
        <v>198</v>
      </c>
      <c r="E59" s="126">
        <v>4</v>
      </c>
      <c r="F59" s="158">
        <v>5</v>
      </c>
      <c r="G59" s="175">
        <v>6</v>
      </c>
    </row>
    <row r="60" spans="1:7" ht="15.75" x14ac:dyDescent="0.2">
      <c r="A60" s="119"/>
      <c r="B60" s="127"/>
      <c r="C60" s="127"/>
      <c r="D60" s="128"/>
      <c r="E60" s="127"/>
      <c r="F60" s="159"/>
      <c r="G60" s="139"/>
    </row>
    <row r="61" spans="1:7" ht="25.35" customHeight="1" x14ac:dyDescent="0.35">
      <c r="A61" s="253" t="s">
        <v>52</v>
      </c>
      <c r="B61" s="254"/>
      <c r="C61" s="254"/>
      <c r="D61" s="254"/>
      <c r="E61" s="254"/>
      <c r="F61" s="254"/>
      <c r="G61" s="254"/>
    </row>
    <row r="62" spans="1:7" ht="15.75" x14ac:dyDescent="0.2">
      <c r="A62" s="119"/>
      <c r="B62" s="130"/>
      <c r="C62" s="129"/>
      <c r="D62" s="120"/>
      <c r="E62" s="120"/>
      <c r="F62" s="141"/>
      <c r="G62" s="74"/>
    </row>
    <row r="63" spans="1:7" ht="16.5" thickBot="1" x14ac:dyDescent="0.25">
      <c r="A63" s="119"/>
      <c r="B63" s="130"/>
      <c r="C63" s="137" t="s">
        <v>196</v>
      </c>
      <c r="D63" s="122">
        <v>7</v>
      </c>
      <c r="E63" s="122">
        <v>6</v>
      </c>
      <c r="F63" s="160">
        <v>5</v>
      </c>
      <c r="G63" s="74"/>
    </row>
    <row r="64" spans="1:7" ht="32.25" thickBot="1" x14ac:dyDescent="0.3">
      <c r="A64" s="131"/>
      <c r="B64" s="262"/>
      <c r="C64" s="125" t="s">
        <v>143</v>
      </c>
      <c r="D64" s="132"/>
      <c r="E64" s="132"/>
      <c r="F64" s="132"/>
      <c r="G64" s="73"/>
    </row>
    <row r="65" spans="1:7" ht="32.25" thickBot="1" x14ac:dyDescent="0.3">
      <c r="A65" s="131"/>
      <c r="B65" s="262"/>
      <c r="C65" s="132"/>
      <c r="D65" s="226" t="s">
        <v>142</v>
      </c>
      <c r="E65" s="226" t="s">
        <v>141</v>
      </c>
      <c r="F65" s="125" t="s">
        <v>140</v>
      </c>
      <c r="G65" s="73"/>
    </row>
    <row r="66" spans="1:7" ht="25.35" customHeight="1" x14ac:dyDescent="0.2">
      <c r="A66" s="119"/>
      <c r="B66" s="130"/>
      <c r="C66" s="133">
        <v>1</v>
      </c>
      <c r="D66" s="161" t="s">
        <v>197</v>
      </c>
      <c r="E66" s="161" t="s">
        <v>176</v>
      </c>
      <c r="F66" s="161" t="s">
        <v>171</v>
      </c>
      <c r="G66" s="74"/>
    </row>
    <row r="67" spans="1:7" ht="15.75" x14ac:dyDescent="0.2">
      <c r="A67" s="119"/>
      <c r="B67" s="130"/>
      <c r="C67" s="120"/>
      <c r="D67" s="129"/>
      <c r="E67" s="120"/>
      <c r="F67" s="156"/>
      <c r="G67" s="74"/>
    </row>
    <row r="68" spans="1:7" ht="25.35" customHeight="1" x14ac:dyDescent="0.2">
      <c r="A68" s="251"/>
      <c r="B68" s="252"/>
      <c r="C68" s="252"/>
      <c r="D68" s="252"/>
      <c r="E68" s="252"/>
      <c r="F68" s="252"/>
      <c r="G68" s="252"/>
    </row>
    <row r="69" spans="1:7" ht="25.35" customHeight="1" x14ac:dyDescent="0.35">
      <c r="A69" s="253" t="s">
        <v>53</v>
      </c>
      <c r="B69" s="254"/>
      <c r="C69" s="254"/>
      <c r="D69" s="254"/>
      <c r="E69" s="254"/>
      <c r="F69" s="254"/>
      <c r="G69" s="254"/>
    </row>
    <row r="70" spans="1:7" ht="15.75" x14ac:dyDescent="0.2">
      <c r="A70" s="119"/>
      <c r="B70" s="130"/>
      <c r="C70" s="164"/>
      <c r="D70" s="120"/>
      <c r="E70" s="120"/>
      <c r="F70" s="140"/>
      <c r="G70" s="130"/>
    </row>
    <row r="71" spans="1:7" ht="16.5" thickBot="1" x14ac:dyDescent="0.25">
      <c r="A71" s="119"/>
      <c r="B71" s="130"/>
      <c r="C71" s="122">
        <v>8</v>
      </c>
      <c r="D71" s="122">
        <v>7</v>
      </c>
      <c r="E71" s="122">
        <v>6</v>
      </c>
      <c r="F71" s="162" t="s">
        <v>177</v>
      </c>
      <c r="G71" s="74"/>
    </row>
    <row r="72" spans="1:7" ht="32.25" thickBot="1" x14ac:dyDescent="0.3">
      <c r="A72" s="131"/>
      <c r="B72" s="134"/>
      <c r="C72" s="132"/>
      <c r="D72" s="132"/>
      <c r="E72" s="132"/>
      <c r="F72" s="125" t="s">
        <v>54</v>
      </c>
      <c r="G72" s="73"/>
    </row>
    <row r="73" spans="1:7" ht="31.9" customHeight="1" thickBot="1" x14ac:dyDescent="0.3">
      <c r="A73" s="131"/>
      <c r="B73" s="134"/>
      <c r="C73" s="132"/>
      <c r="D73" s="132"/>
      <c r="E73" s="132"/>
      <c r="F73" s="132"/>
      <c r="G73" s="73"/>
    </row>
    <row r="74" spans="1:7" ht="25.35" customHeight="1" x14ac:dyDescent="0.2">
      <c r="A74" s="119"/>
      <c r="B74" s="130"/>
      <c r="C74" s="133">
        <v>1</v>
      </c>
      <c r="D74" s="133">
        <v>2</v>
      </c>
      <c r="E74" s="133">
        <v>3</v>
      </c>
      <c r="F74" s="163">
        <v>4</v>
      </c>
      <c r="G74" s="130"/>
    </row>
  </sheetData>
  <mergeCells count="39">
    <mergeCell ref="A32:G32"/>
    <mergeCell ref="C25:C27"/>
    <mergeCell ref="B20:B27"/>
    <mergeCell ref="C22:C23"/>
    <mergeCell ref="B16:B19"/>
    <mergeCell ref="A28:A29"/>
    <mergeCell ref="D30:E30"/>
    <mergeCell ref="D29:E29"/>
    <mergeCell ref="D28:E28"/>
    <mergeCell ref="C28:C29"/>
    <mergeCell ref="C30:C31"/>
    <mergeCell ref="B28:B31"/>
    <mergeCell ref="A30:A31"/>
    <mergeCell ref="D31:E31"/>
    <mergeCell ref="A68:G68"/>
    <mergeCell ref="A69:G69"/>
    <mergeCell ref="A47:G47"/>
    <mergeCell ref="A50:A51"/>
    <mergeCell ref="B33:B34"/>
    <mergeCell ref="C33:C35"/>
    <mergeCell ref="A57:A58"/>
    <mergeCell ref="B64:B65"/>
    <mergeCell ref="A54:G54"/>
    <mergeCell ref="A61:G61"/>
    <mergeCell ref="A36:G36"/>
    <mergeCell ref="A42:G42"/>
    <mergeCell ref="C37:C38"/>
    <mergeCell ref="A40:G40"/>
    <mergeCell ref="A44:G44"/>
    <mergeCell ref="C12:C13"/>
    <mergeCell ref="C14:C15"/>
    <mergeCell ref="A1:G1"/>
    <mergeCell ref="A9:G9"/>
    <mergeCell ref="C4:C5"/>
    <mergeCell ref="A3:G3"/>
    <mergeCell ref="B4:B8"/>
    <mergeCell ref="C7:C8"/>
    <mergeCell ref="C10:C11"/>
    <mergeCell ref="B10:B15"/>
  </mergeCells>
  <pageMargins left="0.25" right="0.25" top="0.75" bottom="0.75" header="0.3" footer="0.3"/>
  <pageSetup paperSize="9" scale="72" fitToHeight="0" orientation="portrait" r:id="rId1"/>
  <headerFooter>
    <oddFooter>&amp;L&amp;"Helvetica,Regular"&amp;11&amp;K000000	&amp;P</oddFooter>
  </headerFooter>
  <ignoredErrors>
    <ignoredError sqref="C49:D49 D33:D35 D41 D7:D8 D15:D23 D10:D11 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4"/>
  <sheetViews>
    <sheetView showGridLines="0" tabSelected="1" zoomScale="70" zoomScaleNormal="70" workbookViewId="0">
      <selection activeCell="I15" sqref="I15:I19"/>
    </sheetView>
  </sheetViews>
  <sheetFormatPr defaultColWidth="7" defaultRowHeight="12.95" customHeight="1" x14ac:dyDescent="0.2"/>
  <cols>
    <col min="1" max="1" width="15.3984375" style="1" customWidth="1"/>
    <col min="2" max="2" width="6.09765625" style="1" customWidth="1"/>
    <col min="3" max="3" width="5.69921875" style="1" customWidth="1"/>
    <col min="4" max="5" width="7.69921875" style="1" customWidth="1"/>
    <col min="6" max="6" width="5" style="1" customWidth="1"/>
    <col min="7" max="7" width="8" style="1" customWidth="1"/>
    <col min="8" max="8" width="9.09765625" style="1" customWidth="1"/>
    <col min="9" max="9" width="12.69921875" style="223" customWidth="1"/>
    <col min="10" max="10" width="22" style="1" customWidth="1"/>
    <col min="11" max="243" width="7" style="1" customWidth="1"/>
  </cols>
  <sheetData>
    <row r="1" spans="1:10" ht="49.9" customHeight="1" x14ac:dyDescent="0.2">
      <c r="A1" s="289" t="s">
        <v>158</v>
      </c>
      <c r="B1" s="290"/>
      <c r="C1" s="290"/>
      <c r="D1" s="290"/>
      <c r="E1" s="290"/>
      <c r="F1" s="290"/>
      <c r="G1" s="290"/>
      <c r="H1" s="290"/>
      <c r="I1" s="291"/>
      <c r="J1" s="292"/>
    </row>
    <row r="2" spans="1:10" ht="36.6" customHeight="1" x14ac:dyDescent="0.2">
      <c r="A2" s="296" t="s">
        <v>55</v>
      </c>
      <c r="B2" s="297"/>
      <c r="C2" s="298"/>
      <c r="D2" s="299" t="s">
        <v>56</v>
      </c>
      <c r="E2" s="298"/>
      <c r="F2" s="300" t="s">
        <v>57</v>
      </c>
      <c r="G2" s="301"/>
      <c r="H2" s="302" t="s">
        <v>58</v>
      </c>
      <c r="I2" s="294" t="s">
        <v>180</v>
      </c>
      <c r="J2" s="284" t="s">
        <v>4</v>
      </c>
    </row>
    <row r="3" spans="1:10" ht="32.1" customHeight="1" x14ac:dyDescent="0.2">
      <c r="A3" s="54" t="s">
        <v>59</v>
      </c>
      <c r="B3" s="55" t="s">
        <v>60</v>
      </c>
      <c r="C3" s="55" t="s">
        <v>61</v>
      </c>
      <c r="D3" s="55" t="s">
        <v>62</v>
      </c>
      <c r="E3" s="55" t="s">
        <v>63</v>
      </c>
      <c r="F3" s="56" t="s">
        <v>64</v>
      </c>
      <c r="G3" s="56" t="s">
        <v>65</v>
      </c>
      <c r="H3" s="303"/>
      <c r="I3" s="295"/>
      <c r="J3" s="285"/>
    </row>
    <row r="4" spans="1:10" ht="25.35" customHeight="1" x14ac:dyDescent="0.2">
      <c r="A4" s="293" t="s">
        <v>66</v>
      </c>
      <c r="B4" s="187" t="s">
        <v>67</v>
      </c>
      <c r="C4" s="187">
        <v>3</v>
      </c>
      <c r="D4" s="188">
        <v>2971</v>
      </c>
      <c r="E4" s="188">
        <f t="shared" ref="E4:E16" si="0">SUM(F4:G4)</f>
        <v>758.5</v>
      </c>
      <c r="F4" s="189">
        <v>410</v>
      </c>
      <c r="G4" s="189">
        <v>348.5</v>
      </c>
      <c r="H4" s="188">
        <v>0</v>
      </c>
      <c r="I4" s="214"/>
      <c r="J4" s="190" t="s">
        <v>162</v>
      </c>
    </row>
    <row r="5" spans="1:10" ht="25.15" customHeight="1" x14ac:dyDescent="0.2">
      <c r="A5" s="287"/>
      <c r="B5" s="191" t="s">
        <v>19</v>
      </c>
      <c r="C5" s="191">
        <v>5</v>
      </c>
      <c r="D5" s="192">
        <v>2728</v>
      </c>
      <c r="E5" s="192">
        <f t="shared" si="0"/>
        <v>580.4</v>
      </c>
      <c r="F5" s="193">
        <v>580.4</v>
      </c>
      <c r="G5" s="193">
        <v>0</v>
      </c>
      <c r="H5" s="192">
        <v>0</v>
      </c>
      <c r="I5" s="229"/>
      <c r="J5" s="194" t="s">
        <v>162</v>
      </c>
    </row>
    <row r="6" spans="1:10" ht="25.15" customHeight="1" x14ac:dyDescent="0.2">
      <c r="A6" s="287"/>
      <c r="B6" s="177" t="s">
        <v>68</v>
      </c>
      <c r="C6" s="177">
        <v>30</v>
      </c>
      <c r="D6" s="178">
        <v>987</v>
      </c>
      <c r="E6" s="178">
        <f t="shared" si="0"/>
        <v>629.4</v>
      </c>
      <c r="F6" s="179">
        <v>499.4</v>
      </c>
      <c r="G6" s="179">
        <v>130</v>
      </c>
      <c r="H6" s="227">
        <v>130</v>
      </c>
      <c r="I6" s="230">
        <f xml:space="preserve"> 58*1200000</f>
        <v>69600000</v>
      </c>
      <c r="J6" s="228" t="s">
        <v>69</v>
      </c>
    </row>
    <row r="7" spans="1:10" ht="25.15" customHeight="1" x14ac:dyDescent="0.2">
      <c r="A7" s="287"/>
      <c r="B7" s="177" t="s">
        <v>70</v>
      </c>
      <c r="C7" s="177">
        <v>32</v>
      </c>
      <c r="D7" s="178">
        <v>706</v>
      </c>
      <c r="E7" s="178">
        <f t="shared" si="0"/>
        <v>630.59999999999991</v>
      </c>
      <c r="F7" s="179">
        <v>500.4</v>
      </c>
      <c r="G7" s="179">
        <v>130.19999999999999</v>
      </c>
      <c r="H7" s="227">
        <v>98.7</v>
      </c>
      <c r="I7" s="230">
        <f t="shared" ref="I7:I9" si="1" xml:space="preserve"> 58*1200000</f>
        <v>69600000</v>
      </c>
      <c r="J7" s="228" t="s">
        <v>71</v>
      </c>
    </row>
    <row r="8" spans="1:10" ht="25.15" customHeight="1" x14ac:dyDescent="0.2">
      <c r="A8" s="287"/>
      <c r="B8" s="177" t="s">
        <v>72</v>
      </c>
      <c r="C8" s="177">
        <v>34</v>
      </c>
      <c r="D8" s="178">
        <v>697</v>
      </c>
      <c r="E8" s="178">
        <f t="shared" si="0"/>
        <v>631.90000000000009</v>
      </c>
      <c r="F8" s="179">
        <v>501.6</v>
      </c>
      <c r="G8" s="179">
        <v>130.30000000000001</v>
      </c>
      <c r="H8" s="227">
        <v>98.8</v>
      </c>
      <c r="I8" s="230">
        <f t="shared" si="1"/>
        <v>69600000</v>
      </c>
      <c r="J8" s="228" t="s">
        <v>73</v>
      </c>
    </row>
    <row r="9" spans="1:10" ht="25.15" customHeight="1" x14ac:dyDescent="0.2">
      <c r="A9" s="287"/>
      <c r="B9" s="177" t="s">
        <v>74</v>
      </c>
      <c r="C9" s="177">
        <v>36</v>
      </c>
      <c r="D9" s="178">
        <v>688</v>
      </c>
      <c r="E9" s="178">
        <f t="shared" si="0"/>
        <v>629.09999999999991</v>
      </c>
      <c r="F9" s="179">
        <v>498.4</v>
      </c>
      <c r="G9" s="179">
        <v>130.69999999999999</v>
      </c>
      <c r="H9" s="227">
        <v>99.3</v>
      </c>
      <c r="I9" s="230">
        <f t="shared" si="1"/>
        <v>69600000</v>
      </c>
      <c r="J9" s="228" t="s">
        <v>75</v>
      </c>
    </row>
    <row r="10" spans="1:10" ht="25.15" customHeight="1" x14ac:dyDescent="0.2">
      <c r="A10" s="287"/>
      <c r="B10" s="177" t="s">
        <v>76</v>
      </c>
      <c r="C10" s="177">
        <v>40</v>
      </c>
      <c r="D10" s="178">
        <v>669</v>
      </c>
      <c r="E10" s="178">
        <f t="shared" si="0"/>
        <v>632.5</v>
      </c>
      <c r="F10" s="179">
        <v>501.4</v>
      </c>
      <c r="G10" s="179">
        <v>131.1</v>
      </c>
      <c r="H10" s="227">
        <v>98.5</v>
      </c>
      <c r="I10" s="230">
        <f xml:space="preserve"> 58*1200000</f>
        <v>69600000</v>
      </c>
      <c r="J10" s="228" t="s">
        <v>77</v>
      </c>
    </row>
    <row r="11" spans="1:10" ht="25.15" customHeight="1" x14ac:dyDescent="0.2">
      <c r="A11" s="287"/>
      <c r="B11" s="177" t="s">
        <v>78</v>
      </c>
      <c r="C11" s="177">
        <v>42</v>
      </c>
      <c r="D11" s="178">
        <v>660</v>
      </c>
      <c r="E11" s="178">
        <f t="shared" si="0"/>
        <v>632.9</v>
      </c>
      <c r="F11" s="179">
        <v>501.9</v>
      </c>
      <c r="G11" s="179">
        <v>131</v>
      </c>
      <c r="H11" s="227">
        <v>98.4</v>
      </c>
      <c r="I11" s="230">
        <f xml:space="preserve"> 58*1600000</f>
        <v>92800000</v>
      </c>
      <c r="J11" s="228" t="s">
        <v>173</v>
      </c>
    </row>
    <row r="12" spans="1:10" ht="25.15" customHeight="1" x14ac:dyDescent="0.2">
      <c r="A12" s="287"/>
      <c r="B12" s="177" t="s">
        <v>79</v>
      </c>
      <c r="C12" s="177">
        <v>44</v>
      </c>
      <c r="D12" s="178">
        <v>991</v>
      </c>
      <c r="E12" s="178">
        <f t="shared" si="0"/>
        <v>633</v>
      </c>
      <c r="F12" s="179">
        <v>502.2</v>
      </c>
      <c r="G12" s="179">
        <v>130.80000000000001</v>
      </c>
      <c r="H12" s="227">
        <v>165.8</v>
      </c>
      <c r="I12" s="230">
        <v>69600000</v>
      </c>
      <c r="J12" s="228" t="s">
        <v>80</v>
      </c>
    </row>
    <row r="13" spans="1:10" ht="25.15" customHeight="1" x14ac:dyDescent="0.2">
      <c r="A13" s="287"/>
      <c r="B13" s="191" t="s">
        <v>81</v>
      </c>
      <c r="C13" s="191">
        <v>48</v>
      </c>
      <c r="D13" s="192">
        <v>1855</v>
      </c>
      <c r="E13" s="192">
        <f t="shared" si="0"/>
        <v>423.8</v>
      </c>
      <c r="F13" s="193">
        <v>168.3</v>
      </c>
      <c r="G13" s="193">
        <v>255.5</v>
      </c>
      <c r="H13" s="192">
        <v>441.2</v>
      </c>
      <c r="I13" s="214">
        <v>160000000</v>
      </c>
      <c r="J13" s="202" t="s">
        <v>165</v>
      </c>
    </row>
    <row r="14" spans="1:10" ht="25.15" customHeight="1" x14ac:dyDescent="0.2">
      <c r="A14" s="287"/>
      <c r="B14" s="191" t="s">
        <v>82</v>
      </c>
      <c r="C14" s="191">
        <v>52</v>
      </c>
      <c r="D14" s="192">
        <v>1586</v>
      </c>
      <c r="E14" s="192">
        <f t="shared" si="0"/>
        <v>577.29999999999995</v>
      </c>
      <c r="F14" s="193">
        <v>193</v>
      </c>
      <c r="G14" s="193">
        <v>384.3</v>
      </c>
      <c r="H14" s="192">
        <v>0</v>
      </c>
      <c r="I14" s="215">
        <v>135000000</v>
      </c>
      <c r="J14" s="202" t="s">
        <v>151</v>
      </c>
    </row>
    <row r="15" spans="1:10" ht="19.5" customHeight="1" x14ac:dyDescent="0.2">
      <c r="A15" s="287"/>
      <c r="B15" s="177" t="s">
        <v>83</v>
      </c>
      <c r="C15" s="177">
        <v>56</v>
      </c>
      <c r="D15" s="178">
        <v>708</v>
      </c>
      <c r="E15" s="178">
        <f t="shared" si="0"/>
        <v>377.4</v>
      </c>
      <c r="F15" s="179">
        <v>252.7</v>
      </c>
      <c r="G15" s="179">
        <v>124.7</v>
      </c>
      <c r="H15" s="178">
        <v>0</v>
      </c>
      <c r="I15" s="304" t="s">
        <v>199</v>
      </c>
      <c r="J15" s="180" t="s">
        <v>163</v>
      </c>
    </row>
    <row r="16" spans="1:10" ht="25.15" customHeight="1" x14ac:dyDescent="0.2">
      <c r="A16" s="287"/>
      <c r="B16" s="177" t="s">
        <v>84</v>
      </c>
      <c r="C16" s="177">
        <v>58</v>
      </c>
      <c r="D16" s="178">
        <v>466</v>
      </c>
      <c r="E16" s="178">
        <f t="shared" si="0"/>
        <v>334</v>
      </c>
      <c r="F16" s="179">
        <v>209</v>
      </c>
      <c r="G16" s="179">
        <v>125</v>
      </c>
      <c r="H16" s="178">
        <v>0</v>
      </c>
      <c r="I16" s="305"/>
      <c r="J16" s="180" t="s">
        <v>152</v>
      </c>
    </row>
    <row r="17" spans="1:10" ht="25.15" customHeight="1" x14ac:dyDescent="0.2">
      <c r="A17" s="287"/>
      <c r="B17" s="177" t="s">
        <v>85</v>
      </c>
      <c r="C17" s="177">
        <v>60</v>
      </c>
      <c r="D17" s="178">
        <v>450</v>
      </c>
      <c r="E17" s="178">
        <v>333</v>
      </c>
      <c r="F17" s="179">
        <v>208.8</v>
      </c>
      <c r="G17" s="179">
        <v>124.2</v>
      </c>
      <c r="H17" s="178">
        <v>0</v>
      </c>
      <c r="I17" s="305"/>
      <c r="J17" s="180" t="s">
        <v>153</v>
      </c>
    </row>
    <row r="18" spans="1:10" ht="25.15" customHeight="1" x14ac:dyDescent="0.2">
      <c r="A18" s="287"/>
      <c r="B18" s="177" t="s">
        <v>86</v>
      </c>
      <c r="C18" s="177">
        <v>62</v>
      </c>
      <c r="D18" s="178">
        <v>450</v>
      </c>
      <c r="E18" s="178">
        <v>333.8</v>
      </c>
      <c r="F18" s="179">
        <v>209.1</v>
      </c>
      <c r="G18" s="179">
        <v>124.7</v>
      </c>
      <c r="H18" s="178">
        <v>0</v>
      </c>
      <c r="I18" s="305"/>
      <c r="J18" s="180" t="s">
        <v>154</v>
      </c>
    </row>
    <row r="19" spans="1:10" ht="25.15" customHeight="1" x14ac:dyDescent="0.2">
      <c r="A19" s="288"/>
      <c r="B19" s="181" t="s">
        <v>87</v>
      </c>
      <c r="C19" s="181">
        <v>64</v>
      </c>
      <c r="D19" s="182">
        <v>700</v>
      </c>
      <c r="E19" s="182">
        <v>372.1</v>
      </c>
      <c r="F19" s="183">
        <v>211.1</v>
      </c>
      <c r="G19" s="183">
        <v>161</v>
      </c>
      <c r="H19" s="182">
        <v>0</v>
      </c>
      <c r="I19" s="306"/>
      <c r="J19" s="201" t="s">
        <v>164</v>
      </c>
    </row>
    <row r="20" spans="1:10" ht="25.15" customHeight="1" x14ac:dyDescent="0.2">
      <c r="A20" s="286" t="s">
        <v>88</v>
      </c>
      <c r="B20" s="195" t="s">
        <v>89</v>
      </c>
      <c r="C20" s="195">
        <v>5</v>
      </c>
      <c r="D20" s="196">
        <v>2453</v>
      </c>
      <c r="E20" s="196">
        <v>900</v>
      </c>
      <c r="F20" s="197"/>
      <c r="G20" s="197"/>
      <c r="H20" s="196">
        <v>159.5</v>
      </c>
      <c r="I20" s="216">
        <v>145000000</v>
      </c>
      <c r="J20" s="225" t="s">
        <v>156</v>
      </c>
    </row>
    <row r="21" spans="1:10" ht="25.15" customHeight="1" x14ac:dyDescent="0.2">
      <c r="A21" s="293"/>
      <c r="B21" s="187">
        <v>19</v>
      </c>
      <c r="C21" s="187">
        <v>1</v>
      </c>
      <c r="D21" s="188">
        <v>2453</v>
      </c>
      <c r="E21" s="188">
        <v>970</v>
      </c>
      <c r="F21" s="189"/>
      <c r="G21" s="189"/>
      <c r="H21" s="188"/>
      <c r="I21" s="214">
        <v>145000000</v>
      </c>
      <c r="J21" s="225" t="s">
        <v>156</v>
      </c>
    </row>
    <row r="22" spans="1:10" ht="25.15" customHeight="1" x14ac:dyDescent="0.2">
      <c r="A22" s="287"/>
      <c r="B22" s="5" t="s">
        <v>90</v>
      </c>
      <c r="C22" s="5">
        <v>7</v>
      </c>
      <c r="D22" s="6">
        <v>2311</v>
      </c>
      <c r="E22" s="6">
        <f t="shared" ref="E22:E43" si="2">SUM(F22:G22)</f>
        <v>1007.8</v>
      </c>
      <c r="F22" s="7">
        <v>324.2</v>
      </c>
      <c r="G22" s="7">
        <v>683.6</v>
      </c>
      <c r="H22" s="6"/>
      <c r="I22" s="217">
        <f>58*1300000</f>
        <v>75400000</v>
      </c>
      <c r="J22" s="231" t="s">
        <v>188</v>
      </c>
    </row>
    <row r="23" spans="1:10" ht="25.15" customHeight="1" x14ac:dyDescent="0.2">
      <c r="A23" s="287"/>
      <c r="B23" s="5" t="s">
        <v>96</v>
      </c>
      <c r="C23" s="5">
        <v>16</v>
      </c>
      <c r="D23" s="6">
        <v>2738</v>
      </c>
      <c r="E23" s="6">
        <v>1355</v>
      </c>
      <c r="F23" s="7"/>
      <c r="G23" s="7"/>
      <c r="H23" s="6"/>
      <c r="I23" s="217">
        <f>58*2800000</f>
        <v>162400000</v>
      </c>
      <c r="J23" s="8" t="s">
        <v>156</v>
      </c>
    </row>
    <row r="24" spans="1:10" ht="25.15" customHeight="1" x14ac:dyDescent="0.2">
      <c r="A24" s="287"/>
      <c r="B24" s="5" t="s">
        <v>94</v>
      </c>
      <c r="C24" s="5">
        <v>14</v>
      </c>
      <c r="D24" s="6">
        <v>2733</v>
      </c>
      <c r="E24" s="6">
        <f t="shared" ref="E24" si="3">SUM(F24:G24)</f>
        <v>602.6</v>
      </c>
      <c r="F24" s="7">
        <v>343.5</v>
      </c>
      <c r="G24" s="7">
        <v>259.10000000000002</v>
      </c>
      <c r="H24" s="6">
        <v>161.80000000000001</v>
      </c>
      <c r="I24" s="217">
        <v>145000000</v>
      </c>
      <c r="J24" s="8" t="s">
        <v>156</v>
      </c>
    </row>
    <row r="25" spans="1:10" ht="25.15" customHeight="1" x14ac:dyDescent="0.2">
      <c r="A25" s="287"/>
      <c r="B25" s="177" t="s">
        <v>91</v>
      </c>
      <c r="C25" s="177">
        <v>9</v>
      </c>
      <c r="D25" s="178">
        <v>1210</v>
      </c>
      <c r="E25" s="178">
        <f t="shared" si="2"/>
        <v>629</v>
      </c>
      <c r="F25" s="179">
        <v>407.1</v>
      </c>
      <c r="G25" s="179">
        <v>221.9</v>
      </c>
      <c r="H25" s="178">
        <v>0</v>
      </c>
      <c r="I25" s="218">
        <f xml:space="preserve"> 58*1600000</f>
        <v>92800000</v>
      </c>
      <c r="J25" s="180" t="s">
        <v>156</v>
      </c>
    </row>
    <row r="26" spans="1:10" ht="25.15" customHeight="1" x14ac:dyDescent="0.2">
      <c r="A26" s="287"/>
      <c r="B26" s="177" t="s">
        <v>92</v>
      </c>
      <c r="C26" s="177">
        <v>11</v>
      </c>
      <c r="D26" s="178">
        <v>847</v>
      </c>
      <c r="E26" s="178">
        <f t="shared" si="2"/>
        <v>633.9</v>
      </c>
      <c r="F26" s="179">
        <v>448.2</v>
      </c>
      <c r="G26" s="179">
        <v>185.7</v>
      </c>
      <c r="H26" s="178">
        <v>0</v>
      </c>
      <c r="I26" s="218">
        <f>58*1400000</f>
        <v>81200000</v>
      </c>
      <c r="J26" s="180" t="s">
        <v>156</v>
      </c>
    </row>
    <row r="27" spans="1:10" ht="25.15" customHeight="1" x14ac:dyDescent="0.2">
      <c r="A27" s="287"/>
      <c r="B27" s="177" t="s">
        <v>93</v>
      </c>
      <c r="C27" s="177">
        <v>13</v>
      </c>
      <c r="D27" s="178">
        <v>991</v>
      </c>
      <c r="E27" s="178">
        <f t="shared" si="2"/>
        <v>634.1</v>
      </c>
      <c r="F27" s="179">
        <v>448.6</v>
      </c>
      <c r="G27" s="179">
        <v>185.5</v>
      </c>
      <c r="H27" s="178">
        <v>0</v>
      </c>
      <c r="I27" s="218">
        <f t="shared" ref="I27:I30" si="4">58*1400000</f>
        <v>81200000</v>
      </c>
      <c r="J27" s="180" t="s">
        <v>156</v>
      </c>
    </row>
    <row r="28" spans="1:10" ht="25.15" customHeight="1" x14ac:dyDescent="0.2">
      <c r="A28" s="287"/>
      <c r="B28" s="177" t="s">
        <v>95</v>
      </c>
      <c r="C28" s="177">
        <v>15</v>
      </c>
      <c r="D28" s="178">
        <v>943</v>
      </c>
      <c r="E28" s="178">
        <f t="shared" si="2"/>
        <v>633.1</v>
      </c>
      <c r="F28" s="179">
        <v>447.7</v>
      </c>
      <c r="G28" s="179">
        <v>185.4</v>
      </c>
      <c r="H28" s="178">
        <v>0</v>
      </c>
      <c r="I28" s="218">
        <f t="shared" si="4"/>
        <v>81200000</v>
      </c>
      <c r="J28" s="180" t="s">
        <v>156</v>
      </c>
    </row>
    <row r="29" spans="1:10" ht="25.15" customHeight="1" x14ac:dyDescent="0.2">
      <c r="A29" s="287"/>
      <c r="B29" s="177" t="s">
        <v>97</v>
      </c>
      <c r="C29" s="177">
        <v>17</v>
      </c>
      <c r="D29" s="178">
        <v>896</v>
      </c>
      <c r="E29" s="178">
        <f t="shared" si="2"/>
        <v>628.5</v>
      </c>
      <c r="F29" s="179">
        <v>406.1</v>
      </c>
      <c r="G29" s="179">
        <v>222.4</v>
      </c>
      <c r="H29" s="178">
        <v>0</v>
      </c>
      <c r="I29" s="218">
        <f t="shared" si="4"/>
        <v>81200000</v>
      </c>
      <c r="J29" s="180" t="s">
        <v>156</v>
      </c>
    </row>
    <row r="30" spans="1:10" ht="25.15" customHeight="1" x14ac:dyDescent="0.2">
      <c r="A30" s="287"/>
      <c r="B30" s="177" t="s">
        <v>98</v>
      </c>
      <c r="C30" s="177">
        <v>19</v>
      </c>
      <c r="D30" s="178">
        <v>848</v>
      </c>
      <c r="E30" s="178">
        <f t="shared" si="2"/>
        <v>629.20000000000005</v>
      </c>
      <c r="F30" s="179">
        <v>444.7</v>
      </c>
      <c r="G30" s="179">
        <v>184.5</v>
      </c>
      <c r="H30" s="178">
        <v>0</v>
      </c>
      <c r="I30" s="218">
        <f t="shared" si="4"/>
        <v>81200000</v>
      </c>
      <c r="J30" s="180" t="s">
        <v>156</v>
      </c>
    </row>
    <row r="31" spans="1:10" ht="25.15" customHeight="1" x14ac:dyDescent="0.2">
      <c r="A31" s="288"/>
      <c r="B31" s="181" t="s">
        <v>99</v>
      </c>
      <c r="C31" s="181">
        <v>21</v>
      </c>
      <c r="D31" s="182">
        <v>957</v>
      </c>
      <c r="E31" s="182">
        <f t="shared" si="2"/>
        <v>630.9</v>
      </c>
      <c r="F31" s="183">
        <v>446.4</v>
      </c>
      <c r="G31" s="183">
        <v>184.5</v>
      </c>
      <c r="H31" s="182">
        <v>0</v>
      </c>
      <c r="I31" s="219">
        <f>58*1600000</f>
        <v>92800000</v>
      </c>
      <c r="J31" s="180" t="s">
        <v>156</v>
      </c>
    </row>
    <row r="32" spans="1:10" ht="25.15" customHeight="1" x14ac:dyDescent="0.2">
      <c r="A32" s="286" t="s">
        <v>100</v>
      </c>
      <c r="B32" s="184" t="s">
        <v>101</v>
      </c>
      <c r="C32" s="184">
        <v>1</v>
      </c>
      <c r="D32" s="185">
        <v>1152</v>
      </c>
      <c r="E32" s="185">
        <f t="shared" si="2"/>
        <v>895.09999999999991</v>
      </c>
      <c r="F32" s="186">
        <v>500.7</v>
      </c>
      <c r="G32" s="186">
        <v>394.4</v>
      </c>
      <c r="H32" s="185">
        <v>0</v>
      </c>
      <c r="I32" s="220">
        <f>58*1800000</f>
        <v>104400000</v>
      </c>
      <c r="J32" s="199" t="s">
        <v>102</v>
      </c>
    </row>
    <row r="33" spans="1:10" ht="25.15" customHeight="1" x14ac:dyDescent="0.2">
      <c r="A33" s="287"/>
      <c r="B33" s="191" t="s">
        <v>103</v>
      </c>
      <c r="C33" s="191">
        <v>4</v>
      </c>
      <c r="D33" s="192">
        <v>2311</v>
      </c>
      <c r="E33" s="192">
        <f t="shared" si="2"/>
        <v>696.8</v>
      </c>
      <c r="F33" s="193">
        <v>255.8</v>
      </c>
      <c r="G33" s="193">
        <v>441</v>
      </c>
      <c r="H33" s="192">
        <v>0</v>
      </c>
      <c r="I33" s="215">
        <v>145000000</v>
      </c>
      <c r="J33" s="200" t="s">
        <v>156</v>
      </c>
    </row>
    <row r="34" spans="1:10" ht="25.15" customHeight="1" x14ac:dyDescent="0.2">
      <c r="A34" s="287"/>
      <c r="B34" s="177" t="s">
        <v>104</v>
      </c>
      <c r="C34" s="177">
        <v>17</v>
      </c>
      <c r="D34" s="178">
        <v>1161</v>
      </c>
      <c r="E34" s="178">
        <f t="shared" si="2"/>
        <v>780.3</v>
      </c>
      <c r="F34" s="179">
        <v>591.5</v>
      </c>
      <c r="G34" s="179">
        <v>188.8</v>
      </c>
      <c r="H34" s="178">
        <v>0</v>
      </c>
      <c r="I34" s="218">
        <f>58*1600000</f>
        <v>92800000</v>
      </c>
      <c r="J34" s="180" t="s">
        <v>189</v>
      </c>
    </row>
    <row r="35" spans="1:10" ht="25.15" customHeight="1" x14ac:dyDescent="0.2">
      <c r="A35" s="287"/>
      <c r="B35" s="177" t="s">
        <v>105</v>
      </c>
      <c r="C35" s="177">
        <v>19</v>
      </c>
      <c r="D35" s="178">
        <v>940</v>
      </c>
      <c r="E35" s="178">
        <f t="shared" si="2"/>
        <v>767.9</v>
      </c>
      <c r="F35" s="179">
        <v>588.5</v>
      </c>
      <c r="G35" s="179">
        <v>179.4</v>
      </c>
      <c r="H35" s="178">
        <v>0</v>
      </c>
      <c r="I35" s="218">
        <f>58*2100000</f>
        <v>121800000</v>
      </c>
      <c r="J35" s="180" t="s">
        <v>157</v>
      </c>
    </row>
    <row r="36" spans="1:10" ht="25.15" customHeight="1" x14ac:dyDescent="0.2">
      <c r="A36" s="287"/>
      <c r="B36" s="177" t="s">
        <v>106</v>
      </c>
      <c r="C36" s="177">
        <v>21</v>
      </c>
      <c r="D36" s="178">
        <v>954</v>
      </c>
      <c r="E36" s="178">
        <f t="shared" si="2"/>
        <v>767.6</v>
      </c>
      <c r="F36" s="179">
        <v>587.70000000000005</v>
      </c>
      <c r="G36" s="179">
        <v>179.9</v>
      </c>
      <c r="H36" s="178">
        <v>0</v>
      </c>
      <c r="I36" s="218">
        <f>58*2100000</f>
        <v>121800000</v>
      </c>
      <c r="J36" s="180" t="s">
        <v>193</v>
      </c>
    </row>
    <row r="37" spans="1:10" ht="25.15" customHeight="1" x14ac:dyDescent="0.2">
      <c r="A37" s="287"/>
      <c r="B37" s="177" t="s">
        <v>107</v>
      </c>
      <c r="C37" s="177">
        <v>23</v>
      </c>
      <c r="D37" s="178">
        <v>968</v>
      </c>
      <c r="E37" s="178">
        <f t="shared" si="2"/>
        <v>771.9</v>
      </c>
      <c r="F37" s="179">
        <v>591.9</v>
      </c>
      <c r="G37" s="179">
        <v>180</v>
      </c>
      <c r="H37" s="178">
        <v>0</v>
      </c>
      <c r="I37" s="218">
        <f>58*1600000</f>
        <v>92800000</v>
      </c>
      <c r="J37" s="180" t="s">
        <v>190</v>
      </c>
    </row>
    <row r="38" spans="1:10" ht="25.15" customHeight="1" x14ac:dyDescent="0.2">
      <c r="A38" s="287"/>
      <c r="B38" s="177" t="s">
        <v>108</v>
      </c>
      <c r="C38" s="177">
        <v>25</v>
      </c>
      <c r="D38" s="178">
        <v>982</v>
      </c>
      <c r="E38" s="178">
        <f t="shared" si="2"/>
        <v>768.30000000000007</v>
      </c>
      <c r="F38" s="179">
        <v>588.70000000000005</v>
      </c>
      <c r="G38" s="179">
        <v>179.6</v>
      </c>
      <c r="H38" s="178">
        <v>0</v>
      </c>
      <c r="I38" s="218">
        <f>58*1600000</f>
        <v>92800000</v>
      </c>
      <c r="J38" s="180" t="s">
        <v>191</v>
      </c>
    </row>
    <row r="39" spans="1:10" ht="25.15" customHeight="1" x14ac:dyDescent="0.2">
      <c r="A39" s="288"/>
      <c r="B39" s="181" t="s">
        <v>109</v>
      </c>
      <c r="C39" s="181">
        <v>27</v>
      </c>
      <c r="D39" s="182">
        <v>1341</v>
      </c>
      <c r="E39" s="182">
        <f t="shared" si="2"/>
        <v>809.6</v>
      </c>
      <c r="F39" s="183">
        <v>629.5</v>
      </c>
      <c r="G39" s="183">
        <v>180.1</v>
      </c>
      <c r="H39" s="182">
        <v>0</v>
      </c>
      <c r="I39" s="219">
        <f>58*1700000</f>
        <v>98600000</v>
      </c>
      <c r="J39" s="201" t="s">
        <v>192</v>
      </c>
    </row>
    <row r="40" spans="1:10" ht="30" customHeight="1" x14ac:dyDescent="0.2">
      <c r="A40" s="286" t="s">
        <v>110</v>
      </c>
      <c r="B40" s="195" t="s">
        <v>9</v>
      </c>
      <c r="C40" s="195">
        <v>2</v>
      </c>
      <c r="D40" s="196">
        <v>2715</v>
      </c>
      <c r="E40" s="196">
        <v>1008</v>
      </c>
      <c r="F40" s="197"/>
      <c r="G40" s="197"/>
      <c r="H40" s="196">
        <v>0</v>
      </c>
      <c r="I40" s="216">
        <v>145000000</v>
      </c>
      <c r="J40" s="198" t="s">
        <v>156</v>
      </c>
    </row>
    <row r="41" spans="1:10" ht="30" customHeight="1" x14ac:dyDescent="0.2">
      <c r="A41" s="288"/>
      <c r="B41" s="9" t="s">
        <v>111</v>
      </c>
      <c r="C41" s="9">
        <v>4</v>
      </c>
      <c r="D41" s="10">
        <v>2736</v>
      </c>
      <c r="E41" s="10">
        <f t="shared" si="2"/>
        <v>1105.0999999999999</v>
      </c>
      <c r="F41" s="11">
        <v>443.3</v>
      </c>
      <c r="G41" s="11">
        <v>661.8</v>
      </c>
      <c r="H41" s="10">
        <v>152.69999999999999</v>
      </c>
      <c r="I41" s="221">
        <f>58*1350000</f>
        <v>78300000</v>
      </c>
      <c r="J41" s="232" t="s">
        <v>188</v>
      </c>
    </row>
    <row r="42" spans="1:10" ht="30" customHeight="1" x14ac:dyDescent="0.2">
      <c r="A42" s="286" t="s">
        <v>112</v>
      </c>
      <c r="B42" s="2" t="s">
        <v>113</v>
      </c>
      <c r="C42" s="2">
        <v>3</v>
      </c>
      <c r="D42" s="3">
        <v>2423</v>
      </c>
      <c r="E42" s="3">
        <f t="shared" si="2"/>
        <v>1513.4</v>
      </c>
      <c r="F42" s="4">
        <v>553.20000000000005</v>
      </c>
      <c r="G42" s="4">
        <v>960.2</v>
      </c>
      <c r="H42" s="3">
        <v>208.2</v>
      </c>
      <c r="I42" s="222">
        <f>58*1300000</f>
        <v>75400000</v>
      </c>
      <c r="J42" s="232" t="s">
        <v>188</v>
      </c>
    </row>
    <row r="43" spans="1:10" ht="30" customHeight="1" x14ac:dyDescent="0.2">
      <c r="A43" s="287"/>
      <c r="B43" s="5" t="s">
        <v>114</v>
      </c>
      <c r="C43" s="5">
        <v>5</v>
      </c>
      <c r="D43" s="6">
        <v>2711</v>
      </c>
      <c r="E43" s="6">
        <f t="shared" si="2"/>
        <v>1003.9</v>
      </c>
      <c r="F43" s="7">
        <v>540.5</v>
      </c>
      <c r="G43" s="7">
        <v>463.4</v>
      </c>
      <c r="H43" s="6">
        <v>231.2</v>
      </c>
      <c r="I43" s="222">
        <f>58*1300000</f>
        <v>75400000</v>
      </c>
      <c r="J43" s="232" t="s">
        <v>188</v>
      </c>
    </row>
    <row r="44" spans="1:10" ht="30" customHeight="1" x14ac:dyDescent="0.2">
      <c r="A44" s="288"/>
      <c r="B44" s="9"/>
      <c r="C44" s="9"/>
      <c r="D44" s="10"/>
      <c r="E44" s="10"/>
      <c r="F44" s="11"/>
      <c r="G44" s="11"/>
      <c r="H44" s="10"/>
      <c r="I44" s="221"/>
      <c r="J44" s="12"/>
    </row>
  </sheetData>
  <mergeCells count="13">
    <mergeCell ref="J2:J3"/>
    <mergeCell ref="A32:A39"/>
    <mergeCell ref="A1:J1"/>
    <mergeCell ref="A42:A44"/>
    <mergeCell ref="A40:A41"/>
    <mergeCell ref="A20:A31"/>
    <mergeCell ref="I2:I3"/>
    <mergeCell ref="A2:C2"/>
    <mergeCell ref="D2:E2"/>
    <mergeCell ref="F2:G2"/>
    <mergeCell ref="H2:H3"/>
    <mergeCell ref="A4:A19"/>
    <mergeCell ref="I15:I19"/>
  </mergeCells>
  <pageMargins left="0.25" right="0.25" top="0.75" bottom="0.75" header="0.3" footer="0.3"/>
  <pageSetup scale="57" orientation="portrait" r:id="rId1"/>
  <headerFooter>
    <oddFooter>&amp;L&amp;"Helvetica,Regular"&amp;11&amp;K000000	&amp;P</oddFooter>
  </headerFooter>
  <ignoredErrors>
    <ignoredError sqref="E4:E16 E22 E25:E31" formulaRange="1"/>
    <ignoredError sqref="B22 B25:B31 B4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6"/>
  <sheetViews>
    <sheetView showGridLines="0" topLeftCell="A4" zoomScale="80" zoomScaleNormal="80" zoomScalePageLayoutView="40" workbookViewId="0">
      <selection activeCell="I17" sqref="I17"/>
    </sheetView>
  </sheetViews>
  <sheetFormatPr defaultColWidth="7.09765625" defaultRowHeight="15" x14ac:dyDescent="0.2"/>
  <cols>
    <col min="1" max="1" width="9.3984375" style="42" bestFit="1" customWidth="1"/>
    <col min="2" max="2" width="6.5" style="41" bestFit="1" customWidth="1"/>
    <col min="3" max="3" width="4.8984375" style="13" bestFit="1" customWidth="1"/>
    <col min="4" max="4" width="4.8984375" style="14" bestFit="1" customWidth="1"/>
    <col min="5" max="6" width="4.8984375" style="15" bestFit="1" customWidth="1"/>
    <col min="7" max="7" width="7.8984375" style="15" bestFit="1" customWidth="1"/>
    <col min="8" max="8" width="9" style="15" customWidth="1"/>
    <col min="9" max="9" width="10.59765625" style="53" customWidth="1"/>
    <col min="10" max="10" width="9.5" style="62" bestFit="1" customWidth="1"/>
    <col min="11" max="16384" width="7.09765625" style="13"/>
  </cols>
  <sheetData>
    <row r="1" spans="1:156" customFormat="1" ht="49.9" customHeight="1" x14ac:dyDescent="0.2">
      <c r="A1" s="307" t="s">
        <v>159</v>
      </c>
      <c r="B1" s="308"/>
      <c r="C1" s="308"/>
      <c r="D1" s="308"/>
      <c r="E1" s="308"/>
      <c r="F1" s="308"/>
      <c r="G1" s="308"/>
      <c r="H1" s="308"/>
      <c r="I1" s="309"/>
      <c r="J1" s="3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ht="36.6" customHeight="1" x14ac:dyDescent="0.2">
      <c r="A2" s="318" t="s">
        <v>115</v>
      </c>
      <c r="B2" s="319"/>
      <c r="C2" s="320"/>
      <c r="D2" s="321" t="s">
        <v>56</v>
      </c>
      <c r="E2" s="321"/>
      <c r="F2" s="322" t="s">
        <v>57</v>
      </c>
      <c r="G2" s="322"/>
      <c r="H2" s="323" t="s">
        <v>58</v>
      </c>
      <c r="I2" s="324" t="s">
        <v>172</v>
      </c>
      <c r="J2" s="311" t="s">
        <v>4</v>
      </c>
    </row>
    <row r="3" spans="1:156" ht="32.1" customHeight="1" x14ac:dyDescent="0.2">
      <c r="A3" s="43" t="s">
        <v>59</v>
      </c>
      <c r="B3" s="44" t="s">
        <v>60</v>
      </c>
      <c r="C3" s="43" t="s">
        <v>61</v>
      </c>
      <c r="D3" s="45" t="s">
        <v>62</v>
      </c>
      <c r="E3" s="46" t="s">
        <v>63</v>
      </c>
      <c r="F3" s="46" t="s">
        <v>64</v>
      </c>
      <c r="G3" s="46" t="s">
        <v>65</v>
      </c>
      <c r="H3" s="323"/>
      <c r="I3" s="324"/>
      <c r="J3" s="311"/>
    </row>
    <row r="4" spans="1:156" ht="25.35" customHeight="1" x14ac:dyDescent="0.2">
      <c r="A4" s="312" t="s">
        <v>116</v>
      </c>
      <c r="B4" s="16" t="s">
        <v>19</v>
      </c>
      <c r="C4" s="17">
        <v>1</v>
      </c>
      <c r="D4" s="18">
        <f>192+3252</f>
        <v>3444</v>
      </c>
      <c r="E4" s="19">
        <f t="shared" ref="E4:E11" si="0">SUM(F4:G4)</f>
        <v>1148.6999999999998</v>
      </c>
      <c r="F4" s="63">
        <v>525.4</v>
      </c>
      <c r="G4" s="63">
        <v>623.29999999999995</v>
      </c>
      <c r="H4" s="19"/>
      <c r="I4" s="47"/>
      <c r="J4" s="57"/>
    </row>
    <row r="5" spans="1:156" s="24" customFormat="1" ht="25.35" customHeight="1" x14ac:dyDescent="0.2">
      <c r="A5" s="313"/>
      <c r="B5" s="20" t="s">
        <v>117</v>
      </c>
      <c r="C5" s="21">
        <v>4</v>
      </c>
      <c r="D5" s="22">
        <v>1618</v>
      </c>
      <c r="E5" s="23">
        <f t="shared" si="0"/>
        <v>771.5</v>
      </c>
      <c r="F5" s="64">
        <v>600</v>
      </c>
      <c r="G5" s="64">
        <v>171.5</v>
      </c>
      <c r="H5" s="23">
        <v>200.2</v>
      </c>
      <c r="I5" s="48"/>
      <c r="J5" s="58"/>
    </row>
    <row r="6" spans="1:156" ht="25.35" customHeight="1" x14ac:dyDescent="0.2">
      <c r="A6" s="313"/>
      <c r="B6" s="25" t="s">
        <v>90</v>
      </c>
      <c r="C6" s="26">
        <v>5</v>
      </c>
      <c r="D6" s="27">
        <f>1191+1533</f>
        <v>2724</v>
      </c>
      <c r="E6" s="28">
        <f t="shared" si="0"/>
        <v>1150.9000000000001</v>
      </c>
      <c r="F6" s="65">
        <v>587.29999999999995</v>
      </c>
      <c r="G6" s="65">
        <v>563.6</v>
      </c>
      <c r="H6" s="28"/>
      <c r="I6" s="48"/>
      <c r="J6" s="59"/>
    </row>
    <row r="7" spans="1:156" ht="25.35" customHeight="1" x14ac:dyDescent="0.2">
      <c r="A7" s="313"/>
      <c r="B7" s="25" t="s">
        <v>118</v>
      </c>
      <c r="C7" s="26">
        <v>6</v>
      </c>
      <c r="D7" s="27">
        <f>612+450</f>
        <v>1062</v>
      </c>
      <c r="E7" s="28">
        <f t="shared" si="0"/>
        <v>767.40000000000009</v>
      </c>
      <c r="F7" s="65">
        <v>596.20000000000005</v>
      </c>
      <c r="G7" s="65">
        <v>171.2</v>
      </c>
      <c r="H7" s="28"/>
      <c r="I7" s="48"/>
      <c r="J7" s="59"/>
    </row>
    <row r="8" spans="1:156" ht="25.35" customHeight="1" x14ac:dyDescent="0.2">
      <c r="A8" s="313"/>
      <c r="B8" s="25" t="s">
        <v>119</v>
      </c>
      <c r="C8" s="26">
        <v>13</v>
      </c>
      <c r="D8" s="27">
        <f>1644+32</f>
        <v>1676</v>
      </c>
      <c r="E8" s="28">
        <f t="shared" si="0"/>
        <v>864.9</v>
      </c>
      <c r="F8" s="65">
        <v>453.7</v>
      </c>
      <c r="G8" s="65">
        <v>411.2</v>
      </c>
      <c r="H8" s="28"/>
      <c r="I8" s="48"/>
      <c r="J8" s="59"/>
    </row>
    <row r="9" spans="1:156" ht="25.35" customHeight="1" x14ac:dyDescent="0.2">
      <c r="A9" s="313"/>
      <c r="B9" s="25" t="s">
        <v>120</v>
      </c>
      <c r="C9" s="26">
        <v>15</v>
      </c>
      <c r="D9" s="27">
        <f>1667+3</f>
        <v>1670</v>
      </c>
      <c r="E9" s="28">
        <f t="shared" si="0"/>
        <v>771.8</v>
      </c>
      <c r="F9" s="65">
        <v>377</v>
      </c>
      <c r="G9" s="65">
        <v>394.8</v>
      </c>
      <c r="H9" s="28"/>
      <c r="I9" s="48"/>
      <c r="J9" s="59"/>
    </row>
    <row r="10" spans="1:156" ht="25.35" customHeight="1" x14ac:dyDescent="0.2">
      <c r="A10" s="313"/>
      <c r="B10" s="25" t="s">
        <v>121</v>
      </c>
      <c r="C10" s="26">
        <v>17</v>
      </c>
      <c r="D10" s="27">
        <f>25+1648</f>
        <v>1673</v>
      </c>
      <c r="E10" s="28">
        <f t="shared" si="0"/>
        <v>858.5</v>
      </c>
      <c r="F10" s="65">
        <v>452.1</v>
      </c>
      <c r="G10" s="65">
        <v>406.4</v>
      </c>
      <c r="H10" s="28"/>
      <c r="I10" s="48"/>
      <c r="J10" s="59"/>
    </row>
    <row r="11" spans="1:156" ht="25.35" customHeight="1" x14ac:dyDescent="0.2">
      <c r="A11" s="313"/>
      <c r="B11" s="25" t="s">
        <v>122</v>
      </c>
      <c r="C11" s="26">
        <v>19</v>
      </c>
      <c r="D11" s="27">
        <v>1765</v>
      </c>
      <c r="E11" s="28">
        <f t="shared" si="0"/>
        <v>771.3</v>
      </c>
      <c r="F11" s="65">
        <v>376.5</v>
      </c>
      <c r="G11" s="65">
        <v>394.8</v>
      </c>
      <c r="H11" s="28"/>
      <c r="I11" s="48"/>
      <c r="J11" s="59"/>
    </row>
    <row r="12" spans="1:156" ht="25.35" customHeight="1" x14ac:dyDescent="0.2">
      <c r="A12" s="313"/>
      <c r="B12" s="315" t="s">
        <v>89</v>
      </c>
      <c r="C12" s="20" t="s">
        <v>29</v>
      </c>
      <c r="D12" s="29">
        <v>0</v>
      </c>
      <c r="E12" s="23">
        <v>400</v>
      </c>
      <c r="F12" s="64"/>
      <c r="G12" s="64"/>
      <c r="H12" s="23"/>
      <c r="I12" s="49">
        <v>72000000</v>
      </c>
      <c r="J12" s="58" t="s">
        <v>156</v>
      </c>
    </row>
    <row r="13" spans="1:156" ht="25.35" customHeight="1" x14ac:dyDescent="0.2">
      <c r="A13" s="313"/>
      <c r="B13" s="316"/>
      <c r="C13" s="20" t="s">
        <v>123</v>
      </c>
      <c r="D13" s="29">
        <v>0</v>
      </c>
      <c r="E13" s="23">
        <v>340</v>
      </c>
      <c r="F13" s="64"/>
      <c r="G13" s="64"/>
      <c r="H13" s="23"/>
      <c r="I13" s="49">
        <v>65000000</v>
      </c>
      <c r="J13" s="58" t="s">
        <v>156</v>
      </c>
    </row>
    <row r="14" spans="1:156" ht="25.35" customHeight="1" x14ac:dyDescent="0.2">
      <c r="A14" s="313"/>
      <c r="B14" s="316"/>
      <c r="C14" s="20" t="s">
        <v>124</v>
      </c>
      <c r="D14" s="29">
        <v>0</v>
      </c>
      <c r="E14" s="23">
        <v>340</v>
      </c>
      <c r="F14" s="64"/>
      <c r="G14" s="64"/>
      <c r="H14" s="23"/>
      <c r="I14" s="49">
        <v>65000000</v>
      </c>
      <c r="J14" s="58" t="s">
        <v>156</v>
      </c>
    </row>
    <row r="15" spans="1:156" ht="25.35" customHeight="1" x14ac:dyDescent="0.2">
      <c r="A15" s="313"/>
      <c r="B15" s="315" t="s">
        <v>111</v>
      </c>
      <c r="C15" s="20" t="s">
        <v>125</v>
      </c>
      <c r="D15" s="29">
        <v>0</v>
      </c>
      <c r="E15" s="23">
        <f t="shared" ref="E15:E19" si="1">SUM(F15:G15)</f>
        <v>347.9</v>
      </c>
      <c r="F15" s="64">
        <v>178.7</v>
      </c>
      <c r="G15" s="64">
        <v>169.2</v>
      </c>
      <c r="H15" s="23"/>
      <c r="I15" s="50" t="s">
        <v>162</v>
      </c>
      <c r="J15" s="58" t="s">
        <v>156</v>
      </c>
    </row>
    <row r="16" spans="1:156" ht="25.35" customHeight="1" x14ac:dyDescent="0.2">
      <c r="A16" s="313"/>
      <c r="B16" s="325"/>
      <c r="C16" s="20" t="s">
        <v>126</v>
      </c>
      <c r="D16" s="29">
        <v>0</v>
      </c>
      <c r="E16" s="23">
        <f t="shared" si="1"/>
        <v>351.6</v>
      </c>
      <c r="F16" s="64">
        <v>180.8</v>
      </c>
      <c r="G16" s="64">
        <v>170.8</v>
      </c>
      <c r="H16" s="23"/>
      <c r="I16" s="50" t="s">
        <v>162</v>
      </c>
      <c r="J16" s="58" t="s">
        <v>156</v>
      </c>
    </row>
    <row r="17" spans="1:10" ht="25.35" customHeight="1" x14ac:dyDescent="0.2">
      <c r="A17" s="313"/>
      <c r="B17" s="315" t="s">
        <v>127</v>
      </c>
      <c r="C17" s="20" t="s">
        <v>128</v>
      </c>
      <c r="D17" s="29">
        <v>0</v>
      </c>
      <c r="E17" s="23">
        <v>306</v>
      </c>
      <c r="F17" s="64"/>
      <c r="G17" s="64"/>
      <c r="H17" s="23"/>
      <c r="I17" s="49">
        <v>75000000</v>
      </c>
      <c r="J17" s="58" t="s">
        <v>156</v>
      </c>
    </row>
    <row r="18" spans="1:10" ht="25.35" customHeight="1" x14ac:dyDescent="0.2">
      <c r="A18" s="313"/>
      <c r="B18" s="316"/>
      <c r="C18" s="20" t="s">
        <v>129</v>
      </c>
      <c r="D18" s="29">
        <v>0</v>
      </c>
      <c r="E18" s="23">
        <v>305</v>
      </c>
      <c r="F18" s="64"/>
      <c r="G18" s="64"/>
      <c r="H18" s="23"/>
      <c r="I18" s="49">
        <v>65000000</v>
      </c>
      <c r="J18" s="58" t="s">
        <v>156</v>
      </c>
    </row>
    <row r="19" spans="1:10" ht="25.35" customHeight="1" x14ac:dyDescent="0.2">
      <c r="A19" s="314"/>
      <c r="B19" s="317"/>
      <c r="C19" s="30" t="s">
        <v>130</v>
      </c>
      <c r="D19" s="31">
        <v>0</v>
      </c>
      <c r="E19" s="32">
        <f t="shared" si="1"/>
        <v>359.79999999999995</v>
      </c>
      <c r="F19" s="66">
        <v>193.2</v>
      </c>
      <c r="G19" s="66">
        <v>166.6</v>
      </c>
      <c r="H19" s="32"/>
      <c r="I19" s="50" t="s">
        <v>162</v>
      </c>
      <c r="J19" s="224"/>
    </row>
    <row r="20" spans="1:10" ht="25.35" customHeight="1" x14ac:dyDescent="0.2">
      <c r="A20" s="312" t="s">
        <v>131</v>
      </c>
      <c r="B20" s="16" t="s">
        <v>10</v>
      </c>
      <c r="C20" s="17">
        <v>1</v>
      </c>
      <c r="D20" s="18">
        <f>2271+848+389</f>
        <v>3508</v>
      </c>
      <c r="E20" s="19">
        <f t="shared" ref="E20:E21" si="2">SUM(F20:G20)</f>
        <v>1554.1999999999998</v>
      </c>
      <c r="F20" s="63">
        <v>650.79999999999995</v>
      </c>
      <c r="G20" s="63">
        <v>903.4</v>
      </c>
      <c r="H20" s="19"/>
      <c r="I20" s="51"/>
      <c r="J20" s="57"/>
    </row>
    <row r="21" spans="1:10" ht="25.35" customHeight="1" x14ac:dyDescent="0.2">
      <c r="A21" s="314"/>
      <c r="B21" s="33" t="s">
        <v>132</v>
      </c>
      <c r="C21" s="34">
        <v>5</v>
      </c>
      <c r="D21" s="35">
        <v>4983</v>
      </c>
      <c r="E21" s="36">
        <f t="shared" si="2"/>
        <v>1123.7</v>
      </c>
      <c r="F21" s="67">
        <v>320.10000000000002</v>
      </c>
      <c r="G21" s="67">
        <v>803.6</v>
      </c>
      <c r="H21" s="36">
        <v>149.5</v>
      </c>
      <c r="I21" s="52"/>
      <c r="J21" s="60"/>
    </row>
    <row r="22" spans="1:10" s="24" customFormat="1" ht="25.35" customHeight="1" x14ac:dyDescent="0.2">
      <c r="A22" s="312" t="s">
        <v>133</v>
      </c>
      <c r="B22" s="37" t="s">
        <v>37</v>
      </c>
      <c r="C22" s="38">
        <v>2</v>
      </c>
      <c r="D22" s="39">
        <f>1622+1586</f>
        <v>3208</v>
      </c>
      <c r="E22" s="40">
        <f t="shared" ref="E22:E26" si="3">SUM(F22:G22)</f>
        <v>1404.4</v>
      </c>
      <c r="F22" s="68">
        <v>617.4</v>
      </c>
      <c r="G22" s="68">
        <v>787</v>
      </c>
      <c r="H22" s="40"/>
      <c r="I22" s="51"/>
      <c r="J22" s="61"/>
    </row>
    <row r="23" spans="1:10" ht="25.35" customHeight="1" x14ac:dyDescent="0.2">
      <c r="A23" s="313"/>
      <c r="B23" s="25" t="s">
        <v>94</v>
      </c>
      <c r="C23" s="26">
        <v>3</v>
      </c>
      <c r="D23" s="27">
        <v>4445</v>
      </c>
      <c r="E23" s="28">
        <f t="shared" si="3"/>
        <v>925.1</v>
      </c>
      <c r="F23" s="65">
        <v>262.5</v>
      </c>
      <c r="G23" s="65">
        <v>662.6</v>
      </c>
      <c r="H23" s="28"/>
      <c r="I23" s="48"/>
      <c r="J23" s="59"/>
    </row>
    <row r="24" spans="1:10" ht="25.35" customHeight="1" x14ac:dyDescent="0.2">
      <c r="A24" s="313"/>
      <c r="B24" s="25" t="s">
        <v>134</v>
      </c>
      <c r="C24" s="26">
        <v>4</v>
      </c>
      <c r="D24" s="27">
        <v>3281</v>
      </c>
      <c r="E24" s="27">
        <f t="shared" si="3"/>
        <v>1406.7</v>
      </c>
      <c r="F24" s="65">
        <v>618.70000000000005</v>
      </c>
      <c r="G24" s="65">
        <v>788</v>
      </c>
      <c r="H24" s="28"/>
      <c r="I24" s="50"/>
      <c r="J24" s="59"/>
    </row>
    <row r="25" spans="1:10" ht="25.35" customHeight="1" x14ac:dyDescent="0.2">
      <c r="A25" s="313"/>
      <c r="B25" s="25" t="s">
        <v>48</v>
      </c>
      <c r="C25" s="26">
        <v>5</v>
      </c>
      <c r="D25" s="27">
        <v>4450</v>
      </c>
      <c r="E25" s="28">
        <f t="shared" si="3"/>
        <v>940.9</v>
      </c>
      <c r="F25" s="65">
        <v>265</v>
      </c>
      <c r="G25" s="65">
        <v>675.9</v>
      </c>
      <c r="H25" s="28"/>
      <c r="I25" s="48"/>
      <c r="J25" s="59"/>
    </row>
    <row r="26" spans="1:10" ht="25.35" customHeight="1" x14ac:dyDescent="0.2">
      <c r="A26" s="314"/>
      <c r="B26" s="33" t="s">
        <v>9</v>
      </c>
      <c r="C26" s="34">
        <v>8</v>
      </c>
      <c r="D26" s="35">
        <v>4745</v>
      </c>
      <c r="E26" s="36">
        <f t="shared" si="3"/>
        <v>1814.4</v>
      </c>
      <c r="F26" s="67">
        <v>1130.3</v>
      </c>
      <c r="G26" s="67">
        <v>684.1</v>
      </c>
      <c r="H26" s="36"/>
      <c r="I26" s="52"/>
      <c r="J26" s="60"/>
    </row>
  </sheetData>
  <mergeCells count="13">
    <mergeCell ref="A1:J1"/>
    <mergeCell ref="J2:J3"/>
    <mergeCell ref="A22:A26"/>
    <mergeCell ref="A4:A19"/>
    <mergeCell ref="B17:B19"/>
    <mergeCell ref="A20:A21"/>
    <mergeCell ref="A2:C2"/>
    <mergeCell ref="D2:E2"/>
    <mergeCell ref="F2:G2"/>
    <mergeCell ref="H2:H3"/>
    <mergeCell ref="I2:I3"/>
    <mergeCell ref="B12:B14"/>
    <mergeCell ref="B15:B16"/>
  </mergeCells>
  <pageMargins left="0.25" right="0.25" top="0.12" bottom="0.4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Н.Лапино</vt:lpstr>
      <vt:lpstr>Азарово (южное)</vt:lpstr>
      <vt:lpstr>Азарово (северное)</vt:lpstr>
      <vt:lpstr>'Азарово (северное)'!Область_печати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Денис К</cp:lastModifiedBy>
  <cp:lastPrinted>2015-07-30T09:52:23Z</cp:lastPrinted>
  <dcterms:created xsi:type="dcterms:W3CDTF">2015-06-15T09:11:20Z</dcterms:created>
  <dcterms:modified xsi:type="dcterms:W3CDTF">2018-04-11T15:09:52Z</dcterms:modified>
</cp:coreProperties>
</file>